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0485" firstSheet="1" activeTab="2"/>
  </bookViews>
  <sheets>
    <sheet name="Стационары" sheetId="1" r:id="rId1"/>
    <sheet name="Амбулаторно-поликлиническая пом" sheetId="2" r:id="rId2"/>
    <sheet name="Стационаро-замещающая помощь" sheetId="3" r:id="rId3"/>
    <sheet name="Опрос в трудовых коллективах" sheetId="4" r:id="rId4"/>
  </sheets>
  <definedNames/>
  <calcPr fullCalcOnLoad="1" refMode="R1C1"/>
</workbook>
</file>

<file path=xl/sharedStrings.xml><?xml version="1.0" encoding="utf-8"?>
<sst xmlns="http://schemas.openxmlformats.org/spreadsheetml/2006/main" count="335" uniqueCount="121">
  <si>
    <t>ЛПУ</t>
  </si>
  <si>
    <t>Алексеевская ЦРБ</t>
  </si>
  <si>
    <t>Белгородская ЦРБ</t>
  </si>
  <si>
    <t>Борисовская ЦРБ</t>
  </si>
  <si>
    <t>Валуйская ЦРБ</t>
  </si>
  <si>
    <t>Вейделевская ЦРБ</t>
  </si>
  <si>
    <t>Волоконовская ЦРБ</t>
  </si>
  <si>
    <t>Грайворонская ЦРБ</t>
  </si>
  <si>
    <t>Губкинская ЦРБ</t>
  </si>
  <si>
    <t>Ивнянская ЦРБ</t>
  </si>
  <si>
    <t>Корочанская ЦРБ</t>
  </si>
  <si>
    <t>Краснояружская ЦРБ</t>
  </si>
  <si>
    <t>Ракитянская ЦРБ</t>
  </si>
  <si>
    <t>Шебекинская ЦРБ</t>
  </si>
  <si>
    <t>Яковлевская ЦРБ</t>
  </si>
  <si>
    <t>Итого сред. % по всем ЛПУ</t>
  </si>
  <si>
    <t>Ровеньская ЦРБ</t>
  </si>
  <si>
    <t>Оплата мед. услуг за свой счет (не оплачивали)</t>
  </si>
  <si>
    <t xml:space="preserve">Начальник отдела организации ОМС </t>
  </si>
  <si>
    <t>Красногвардейская ЦРБ</t>
  </si>
  <si>
    <t>ГБ №1 Старый Оскол</t>
  </si>
  <si>
    <t>ГБ №2 Старый Оскол</t>
  </si>
  <si>
    <t>Старооскольская ЦРБ</t>
  </si>
  <si>
    <t>П-ка №1 г.Белгород</t>
  </si>
  <si>
    <t>П-ка №7 г.Белгород</t>
  </si>
  <si>
    <t>П-ка №2 г. Белгород</t>
  </si>
  <si>
    <t>П-ка №4 г. Белгород</t>
  </si>
  <si>
    <t>П-ка №6 г. Белгород</t>
  </si>
  <si>
    <t>Стом.п-ка №1 г.Белгород</t>
  </si>
  <si>
    <t>Дет.стом.п-ка г. Белгород</t>
  </si>
  <si>
    <t>ДГБ г. Белгород</t>
  </si>
  <si>
    <t>№ п/п</t>
  </si>
  <si>
    <t>Шебекинская стомат.п-ка</t>
  </si>
  <si>
    <t>Оценочный уровень параметров качества стационарной медицинской помощи (средний балл от 0 до 1, переведенный в %)</t>
  </si>
  <si>
    <t>Итого сред.% по всем ЛПУ</t>
  </si>
  <si>
    <t xml:space="preserve">     Удовлетворенность медицинской помощью в трудовых коллективах по результатам</t>
  </si>
  <si>
    <t xml:space="preserve">  социологического опроса граждан работниками филиала ЗАО "МАКС-М" в г. Белгороде</t>
  </si>
  <si>
    <t xml:space="preserve">                              во 2-ом полугодии 2010 года</t>
  </si>
  <si>
    <t>Уразовская РБ</t>
  </si>
  <si>
    <t>Губкинская гор.детск.больница</t>
  </si>
  <si>
    <t>Томаровская РБ</t>
  </si>
  <si>
    <t>ДП №3 г.Ст.Оскол</t>
  </si>
  <si>
    <t>Стомат.пол-ка г.Ст.Оскол</t>
  </si>
  <si>
    <t>Обл.клин.больница</t>
  </si>
  <si>
    <t>П-ка №5 г. Белгород</t>
  </si>
  <si>
    <t>Дет.п-ка №4 г. Белгород</t>
  </si>
  <si>
    <t>Стом.п-ка №2 г.Белгород</t>
  </si>
  <si>
    <t>Кол-во собранных анкет</t>
  </si>
  <si>
    <t>Отношение врачей</t>
  </si>
  <si>
    <t>Отнош. среднего мед.       персонала</t>
  </si>
  <si>
    <t>Ровеньская стомат. ассоц.</t>
  </si>
  <si>
    <t xml:space="preserve">  За медицинской помощью в лечебное учреждение несколько раз в год обращается 50% респондентов, и один раз в год к врачу обращается 30% опрошенных.</t>
  </si>
  <si>
    <t xml:space="preserve">  Нехватка специалистов по основным видам заболеваний беспокоит 30% опрошенных, плохое состояние ЛПУ - 20% респондентов. Высоким уровнем загруженности медперсонала; постоянным повышением стоимости медуслуг для населения и ростом числа платных услуг в госу</t>
  </si>
  <si>
    <t>Сравнительная оценка работы стационаров в разрезе медицинских учреждений г. Белгорода и Белгородской области за по результатам анкетирования в 1-ом и во 2-ом полугодиях 2010 года</t>
  </si>
  <si>
    <t>Таблица 1</t>
  </si>
  <si>
    <t>Группа</t>
  </si>
  <si>
    <t>Категория</t>
  </si>
  <si>
    <t>Кол-во анкет</t>
  </si>
  <si>
    <t>Оценочный уровень параметров качества стационарной медицинской помощи (средний балл от 0 до 1)</t>
  </si>
  <si>
    <t>КМП</t>
  </si>
  <si>
    <t>Сестр. помощь и уход</t>
  </si>
  <si>
    <t>Лечебно-диагнос. процедуры</t>
  </si>
  <si>
    <t>Консультации проф. спец-тов</t>
  </si>
  <si>
    <t>Обеспеч.  мед.       оборудов.</t>
  </si>
  <si>
    <t>Направл. в специал.леч.учр.</t>
  </si>
  <si>
    <t>Отнош. среднего мед.       персона-ла</t>
  </si>
  <si>
    <t>Кач-во питания</t>
  </si>
  <si>
    <t>Санитарное сос-тояние</t>
  </si>
  <si>
    <t>Порядок госпитализации</t>
  </si>
  <si>
    <t>Интенсивность диагностики</t>
  </si>
  <si>
    <t>Интенсивность лечения</t>
  </si>
  <si>
    <t>Оказание помощи в экстрен-ных случаях</t>
  </si>
  <si>
    <t>Не приобретали лек.ср. за свой счет</t>
  </si>
  <si>
    <t>Не оплачивали мед. услуг за свой счет</t>
  </si>
  <si>
    <t>1-е п/г</t>
  </si>
  <si>
    <t>2-е п/г</t>
  </si>
  <si>
    <t>Белгород  ОКБ</t>
  </si>
  <si>
    <t>Белгород ГБ №1</t>
  </si>
  <si>
    <t>Белгород ГБ №2</t>
  </si>
  <si>
    <t>Ст. Оскол ГБ №1</t>
  </si>
  <si>
    <t>Ст. Оскол ГБ № 2</t>
  </si>
  <si>
    <t>Ср. % по группе</t>
  </si>
  <si>
    <t>2-3</t>
  </si>
  <si>
    <t>Чернянская ЦРБ</t>
  </si>
  <si>
    <t>Красненская ЦРБ</t>
  </si>
  <si>
    <t>Новооскольская ЦРБ</t>
  </si>
  <si>
    <t>Прохоровская ЦРБ</t>
  </si>
  <si>
    <t>1-2</t>
  </si>
  <si>
    <t>Большетроицкая РБ</t>
  </si>
  <si>
    <t>Скороднянская РБ</t>
  </si>
  <si>
    <t>Троицкая  РБ</t>
  </si>
  <si>
    <t>Среднеобластной показатель</t>
  </si>
  <si>
    <t>Начальник отдела организации ОМС</t>
  </si>
  <si>
    <t>Сравнительная оценка  амбулаторно-поликлинической помощи в разрезе медицинских учреждений г. Белгорода и Белгородской области за по результатам анкетирования                                                                    в 1-ом и во 2-ом полугодиях 2010 года</t>
  </si>
  <si>
    <t xml:space="preserve">Итого сред. % </t>
  </si>
  <si>
    <t>Кон-сультац. узких    спец-тов</t>
  </si>
  <si>
    <t>Наличие необх. специалистов</t>
  </si>
  <si>
    <t>Обеспеч.  мед.обо-рудов.</t>
  </si>
  <si>
    <t>Отноше-ние врачей</t>
  </si>
  <si>
    <t>Режим работы</t>
  </si>
  <si>
    <t>Очередь в регистратуре</t>
  </si>
  <si>
    <t>Очередь к врачу</t>
  </si>
  <si>
    <t>Очередь на лаб.и инструм.исследования</t>
  </si>
  <si>
    <t>Губкин. дет. ЦРБ</t>
  </si>
  <si>
    <t>Великомихайловская РБ</t>
  </si>
  <si>
    <t>Ровеньская стамат. ассоц.</t>
  </si>
  <si>
    <t>ДП №3 Старый Оскол</t>
  </si>
  <si>
    <t>Взр.стомат.п-ка Ст.Оскол</t>
  </si>
  <si>
    <t>Дет.стом.п-ка Ст.Оскол</t>
  </si>
  <si>
    <t>ДП №4 г. Белгород</t>
  </si>
  <si>
    <t>Сравнительная оценка стационаро-замещающей помощи в разрезе медицинских учреждений г. Белгорода и Белгородской области за по результатам анкетирования                                                                                                     в 1-ом и во 2-ом полугодиях 2010 года</t>
  </si>
  <si>
    <t>Таблица 4</t>
  </si>
  <si>
    <t>Количество собранных анкет</t>
  </si>
  <si>
    <t>Итого сред.    %</t>
  </si>
  <si>
    <t>Сестринская помощь и уход</t>
  </si>
  <si>
    <t>Направл. в специал. леч.учр.</t>
  </si>
  <si>
    <t>Отнош. среднего мед. персона-ла</t>
  </si>
  <si>
    <t>Санитарное состояние</t>
  </si>
  <si>
    <t>Оказание помощи в экстренных случаях</t>
  </si>
  <si>
    <t>Оплата лек.средств за свой счет</t>
  </si>
  <si>
    <t>Дет.пол-ка № 4 г.Белгород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</si>
</sst>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</numFmts>
  <fonts count="12">
    <font>
      <sz val="10"/>
      <name val="Arial Cyr"/>
      <family val="0"/>
    </font>
    <font>
      <sz val="8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0" borderId="0" xfId="17" applyFont="1">
      <alignment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/>
      <protection/>
    </xf>
    <xf numFmtId="0" fontId="3" fillId="0" borderId="4" xfId="17" applyFont="1" applyFill="1" applyBorder="1" applyAlignment="1">
      <alignment horizontal="left"/>
      <protection/>
    </xf>
    <xf numFmtId="164" fontId="3" fillId="0" borderId="3" xfId="17" applyFont="1" applyFill="1" applyBorder="1" applyAlignment="1">
      <alignment horizontal="center" vertical="center"/>
      <protection/>
    </xf>
    <xf numFmtId="9" fontId="5" fillId="0" borderId="5" xfId="17" applyNumberFormat="1" applyFont="1" applyFill="1" applyBorder="1" applyAlignment="1">
      <alignment horizontal="center" vertical="center"/>
      <protection/>
    </xf>
    <xf numFmtId="9" fontId="5" fillId="0" borderId="6" xfId="17" applyNumberFormat="1" applyFont="1" applyFill="1" applyBorder="1" applyAlignment="1">
      <alignment horizontal="center" vertical="center"/>
      <protection/>
    </xf>
    <xf numFmtId="9" fontId="5" fillId="0" borderId="7" xfId="17" applyNumberFormat="1" applyFont="1" applyFill="1" applyBorder="1" applyAlignment="1">
      <alignment horizontal="center" vertical="center"/>
      <protection/>
    </xf>
    <xf numFmtId="9" fontId="6" fillId="0" borderId="3" xfId="17" applyNumberFormat="1" applyFont="1" applyFill="1" applyBorder="1" applyAlignment="1">
      <alignment horizontal="center" vertical="center"/>
      <protection/>
    </xf>
    <xf numFmtId="0" fontId="4" fillId="0" borderId="8" xfId="17" applyFont="1" applyBorder="1" applyAlignment="1">
      <alignment horizontal="center"/>
      <protection/>
    </xf>
    <xf numFmtId="0" fontId="3" fillId="0" borderId="9" xfId="17" applyFont="1" applyFill="1" applyBorder="1" applyAlignment="1">
      <alignment horizontal="left"/>
      <protection/>
    </xf>
    <xf numFmtId="164" fontId="3" fillId="0" borderId="8" xfId="17" applyFont="1" applyFill="1" applyBorder="1" applyAlignment="1">
      <alignment horizontal="center" vertical="center"/>
      <protection/>
    </xf>
    <xf numFmtId="9" fontId="5" fillId="0" borderId="10" xfId="17" applyNumberFormat="1" applyFont="1" applyFill="1" applyBorder="1" applyAlignment="1">
      <alignment horizontal="center" vertical="center"/>
      <protection/>
    </xf>
    <xf numFmtId="9" fontId="5" fillId="0" borderId="11" xfId="17" applyNumberFormat="1" applyFont="1" applyFill="1" applyBorder="1" applyAlignment="1">
      <alignment horizontal="center" vertical="center"/>
      <protection/>
    </xf>
    <xf numFmtId="9" fontId="5" fillId="0" borderId="12" xfId="17" applyNumberFormat="1" applyFont="1" applyFill="1" applyBorder="1" applyAlignment="1">
      <alignment horizontal="center" vertical="center"/>
      <protection/>
    </xf>
    <xf numFmtId="9" fontId="6" fillId="0" borderId="8" xfId="17" applyNumberFormat="1" applyFont="1" applyFill="1" applyBorder="1" applyAlignment="1">
      <alignment horizontal="center" vertical="center"/>
      <protection/>
    </xf>
    <xf numFmtId="0" fontId="4" fillId="0" borderId="13" xfId="17" applyFont="1" applyFill="1" applyBorder="1" applyAlignment="1">
      <alignment horizontal="center"/>
      <protection/>
    </xf>
    <xf numFmtId="0" fontId="3" fillId="0" borderId="14" xfId="17" applyFont="1" applyFill="1" applyBorder="1" applyAlignment="1">
      <alignment horizontal="left"/>
      <protection/>
    </xf>
    <xf numFmtId="164" fontId="3" fillId="0" borderId="13" xfId="17" applyFont="1" applyFill="1" applyBorder="1" applyAlignment="1">
      <alignment horizontal="center" vertical="center"/>
      <protection/>
    </xf>
    <xf numFmtId="9" fontId="5" fillId="0" borderId="15" xfId="17" applyNumberFormat="1" applyFont="1" applyFill="1" applyBorder="1" applyAlignment="1">
      <alignment horizontal="center" vertical="center"/>
      <protection/>
    </xf>
    <xf numFmtId="9" fontId="5" fillId="0" borderId="16" xfId="17" applyNumberFormat="1" applyFont="1" applyFill="1" applyBorder="1" applyAlignment="1">
      <alignment horizontal="center" vertical="center"/>
      <protection/>
    </xf>
    <xf numFmtId="9" fontId="5" fillId="0" borderId="17" xfId="17" applyNumberFormat="1" applyFont="1" applyFill="1" applyBorder="1" applyAlignment="1">
      <alignment horizontal="center" vertical="center"/>
      <protection/>
    </xf>
    <xf numFmtId="0" fontId="4" fillId="0" borderId="8" xfId="17" applyFont="1" applyFill="1" applyBorder="1" applyAlignment="1">
      <alignment horizontal="center"/>
      <protection/>
    </xf>
    <xf numFmtId="0" fontId="3" fillId="0" borderId="18" xfId="17" applyFont="1" applyFill="1" applyBorder="1" applyAlignment="1">
      <alignment horizontal="left"/>
      <protection/>
    </xf>
    <xf numFmtId="1" fontId="5" fillId="0" borderId="19" xfId="17" applyNumberFormat="1" applyFont="1" applyFill="1" applyBorder="1" applyAlignment="1">
      <alignment horizontal="center" vertical="center"/>
      <protection/>
    </xf>
    <xf numFmtId="9" fontId="5" fillId="0" borderId="20" xfId="17" applyNumberFormat="1" applyFont="1" applyFill="1" applyBorder="1" applyAlignment="1">
      <alignment horizontal="center" vertical="center"/>
      <protection/>
    </xf>
    <xf numFmtId="9" fontId="5" fillId="0" borderId="21" xfId="17" applyNumberFormat="1" applyFont="1" applyFill="1" applyBorder="1" applyAlignment="1">
      <alignment horizontal="center" vertical="center"/>
      <protection/>
    </xf>
    <xf numFmtId="9" fontId="5" fillId="0" borderId="22" xfId="17" applyNumberFormat="1" applyFont="1" applyFill="1" applyBorder="1" applyAlignment="1">
      <alignment horizontal="center" vertical="center"/>
      <protection/>
    </xf>
    <xf numFmtId="0" fontId="5" fillId="0" borderId="8" xfId="17" applyFont="1" applyBorder="1" applyAlignment="1">
      <alignment horizontal="center"/>
      <protection/>
    </xf>
    <xf numFmtId="9" fontId="5" fillId="0" borderId="10" xfId="17" applyNumberFormat="1" applyFont="1" applyBorder="1" applyAlignment="1">
      <alignment horizontal="center"/>
      <protection/>
    </xf>
    <xf numFmtId="9" fontId="5" fillId="0" borderId="11" xfId="17" applyNumberFormat="1" applyFont="1" applyBorder="1" applyAlignment="1">
      <alignment horizontal="center"/>
      <protection/>
    </xf>
    <xf numFmtId="9" fontId="5" fillId="0" borderId="12" xfId="17" applyNumberFormat="1" applyFont="1" applyBorder="1" applyAlignment="1">
      <alignment horizontal="center"/>
      <protection/>
    </xf>
    <xf numFmtId="0" fontId="5" fillId="0" borderId="13" xfId="17" applyFont="1" applyBorder="1" applyAlignment="1">
      <alignment horizontal="center"/>
      <protection/>
    </xf>
    <xf numFmtId="9" fontId="5" fillId="0" borderId="15" xfId="17" applyNumberFormat="1" applyFont="1" applyBorder="1" applyAlignment="1">
      <alignment horizontal="center"/>
      <protection/>
    </xf>
    <xf numFmtId="9" fontId="5" fillId="0" borderId="16" xfId="17" applyNumberFormat="1" applyFont="1" applyBorder="1" applyAlignment="1">
      <alignment horizontal="center"/>
      <protection/>
    </xf>
    <xf numFmtId="9" fontId="5" fillId="0" borderId="17" xfId="17" applyNumberFormat="1" applyFont="1" applyBorder="1" applyAlignment="1">
      <alignment horizontal="center"/>
      <protection/>
    </xf>
    <xf numFmtId="0" fontId="5" fillId="0" borderId="19" xfId="17" applyFont="1" applyBorder="1" applyAlignment="1">
      <alignment horizontal="center"/>
      <protection/>
    </xf>
    <xf numFmtId="9" fontId="5" fillId="0" borderId="20" xfId="17" applyNumberFormat="1" applyFont="1" applyBorder="1" applyAlignment="1">
      <alignment horizontal="center"/>
      <protection/>
    </xf>
    <xf numFmtId="9" fontId="5" fillId="0" borderId="21" xfId="17" applyNumberFormat="1" applyFont="1" applyBorder="1" applyAlignment="1">
      <alignment horizontal="center"/>
      <protection/>
    </xf>
    <xf numFmtId="9" fontId="5" fillId="0" borderId="22" xfId="17" applyNumberFormat="1" applyFont="1" applyBorder="1" applyAlignment="1">
      <alignment horizontal="center"/>
      <protection/>
    </xf>
    <xf numFmtId="0" fontId="4" fillId="0" borderId="23" xfId="17" applyFont="1" applyBorder="1" applyAlignment="1">
      <alignment horizontal="center"/>
      <protection/>
    </xf>
    <xf numFmtId="9" fontId="6" fillId="0" borderId="19" xfId="17" applyNumberFormat="1" applyFont="1" applyFill="1" applyBorder="1" applyAlignment="1">
      <alignment horizontal="center" vertical="center"/>
      <protection/>
    </xf>
    <xf numFmtId="164" fontId="6" fillId="0" borderId="24" xfId="17" applyFont="1" applyFill="1" applyBorder="1" applyAlignment="1">
      <alignment horizontal="center" vertical="center"/>
      <protection/>
    </xf>
    <xf numFmtId="9" fontId="6" fillId="0" borderId="25" xfId="17" applyNumberFormat="1" applyFont="1" applyFill="1" applyBorder="1" applyAlignment="1">
      <alignment horizontal="center" vertical="center"/>
      <protection/>
    </xf>
    <xf numFmtId="9" fontId="6" fillId="0" borderId="24" xfId="17" applyNumberFormat="1" applyFont="1" applyFill="1" applyBorder="1" applyAlignment="1">
      <alignment horizontal="center" vertical="center"/>
      <protection/>
    </xf>
    <xf numFmtId="0" fontId="1" fillId="0" borderId="0" xfId="17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9" fontId="5" fillId="0" borderId="25" xfId="0" applyNumberFormat="1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9" fontId="5" fillId="0" borderId="27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 vertical="center"/>
    </xf>
    <xf numFmtId="9" fontId="5" fillId="0" borderId="32" xfId="0" applyNumberFormat="1" applyFont="1" applyFill="1" applyBorder="1" applyAlignment="1">
      <alignment horizontal="center" vertical="center"/>
    </xf>
    <xf numFmtId="9" fontId="5" fillId="0" borderId="33" xfId="0" applyNumberFormat="1" applyFont="1" applyFill="1" applyBorder="1" applyAlignment="1">
      <alignment horizontal="center" vertical="center"/>
    </xf>
    <xf numFmtId="9" fontId="5" fillId="0" borderId="35" xfId="0" applyNumberFormat="1" applyFont="1" applyFill="1" applyBorder="1" applyAlignment="1">
      <alignment horizontal="center" vertical="center"/>
    </xf>
    <xf numFmtId="9" fontId="5" fillId="0" borderId="36" xfId="0" applyNumberFormat="1" applyFont="1" applyFill="1" applyBorder="1" applyAlignment="1">
      <alignment horizontal="center" vertical="center"/>
    </xf>
    <xf numFmtId="9" fontId="5" fillId="0" borderId="34" xfId="0" applyNumberFormat="1" applyFont="1" applyFill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  <xf numFmtId="0" fontId="4" fillId="2" borderId="38" xfId="0" applyFont="1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center" vertical="center"/>
    </xf>
    <xf numFmtId="9" fontId="5" fillId="2" borderId="38" xfId="0" applyNumberFormat="1" applyFont="1" applyFill="1" applyBorder="1" applyAlignment="1">
      <alignment horizontal="center" vertical="center"/>
    </xf>
    <xf numFmtId="9" fontId="5" fillId="2" borderId="39" xfId="0" applyNumberFormat="1" applyFont="1" applyFill="1" applyBorder="1" applyAlignment="1">
      <alignment horizontal="center" vertical="center"/>
    </xf>
    <xf numFmtId="9" fontId="5" fillId="2" borderId="41" xfId="0" applyNumberFormat="1" applyFont="1" applyFill="1" applyBorder="1" applyAlignment="1">
      <alignment horizontal="center" vertical="center"/>
    </xf>
    <xf numFmtId="9" fontId="5" fillId="2" borderId="42" xfId="0" applyNumberFormat="1" applyFont="1" applyFill="1" applyBorder="1" applyAlignment="1">
      <alignment horizontal="center" vertical="center"/>
    </xf>
    <xf numFmtId="9" fontId="5" fillId="2" borderId="40" xfId="0" applyNumberFormat="1" applyFont="1" applyFill="1" applyBorder="1" applyAlignment="1">
      <alignment horizontal="center" vertical="center"/>
    </xf>
    <xf numFmtId="9" fontId="6" fillId="2" borderId="38" xfId="0" applyNumberFormat="1" applyFont="1" applyFill="1" applyBorder="1" applyAlignment="1">
      <alignment horizontal="center" vertical="center"/>
    </xf>
    <xf numFmtId="9" fontId="6" fillId="2" borderId="4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9" fontId="5" fillId="2" borderId="10" xfId="0" applyNumberFormat="1" applyFont="1" applyFill="1" applyBorder="1" applyAlignment="1">
      <alignment horizontal="center" vertical="center"/>
    </xf>
    <xf numFmtId="9" fontId="5" fillId="2" borderId="11" xfId="0" applyNumberFormat="1" applyFont="1" applyFill="1" applyBorder="1" applyAlignment="1">
      <alignment horizontal="center" vertical="center"/>
    </xf>
    <xf numFmtId="9" fontId="5" fillId="2" borderId="44" xfId="0" applyNumberFormat="1" applyFont="1" applyFill="1" applyBorder="1" applyAlignment="1">
      <alignment horizontal="center" vertical="center"/>
    </xf>
    <xf numFmtId="9" fontId="5" fillId="2" borderId="45" xfId="0" applyNumberFormat="1" applyFont="1" applyFill="1" applyBorder="1" applyAlignment="1">
      <alignment horizontal="center" vertical="center"/>
    </xf>
    <xf numFmtId="9" fontId="5" fillId="2" borderId="12" xfId="0" applyNumberFormat="1" applyFont="1" applyFill="1" applyBorder="1" applyAlignment="1">
      <alignment horizontal="center" vertical="center"/>
    </xf>
    <xf numFmtId="9" fontId="6" fillId="2" borderId="10" xfId="0" applyNumberFormat="1" applyFont="1" applyFill="1" applyBorder="1" applyAlignment="1">
      <alignment horizontal="center" vertical="center"/>
    </xf>
    <xf numFmtId="9" fontId="6" fillId="2" borderId="4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44" xfId="0" applyNumberFormat="1" applyFont="1" applyFill="1" applyBorder="1" applyAlignment="1">
      <alignment horizontal="center" vertical="center"/>
    </xf>
    <xf numFmtId="9" fontId="5" fillId="0" borderId="45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9" fontId="6" fillId="0" borderId="47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9" fontId="6" fillId="0" borderId="48" xfId="0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9" fontId="3" fillId="0" borderId="37" xfId="0" applyNumberFormat="1" applyFont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9" fontId="4" fillId="0" borderId="47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/>
    </xf>
    <xf numFmtId="9" fontId="6" fillId="0" borderId="48" xfId="0" applyNumberFormat="1" applyFont="1" applyBorder="1" applyAlignment="1">
      <alignment horizontal="center"/>
    </xf>
    <xf numFmtId="9" fontId="4" fillId="0" borderId="49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/>
    </xf>
    <xf numFmtId="9" fontId="6" fillId="0" borderId="49" xfId="0" applyNumberFormat="1" applyFont="1" applyBorder="1" applyAlignment="1">
      <alignment horizontal="center"/>
    </xf>
    <xf numFmtId="9" fontId="6" fillId="0" borderId="47" xfId="0" applyNumberFormat="1" applyFont="1" applyBorder="1" applyAlignment="1">
      <alignment horizontal="center"/>
    </xf>
    <xf numFmtId="9" fontId="6" fillId="0" borderId="50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9" fontId="3" fillId="0" borderId="33" xfId="0" applyNumberFormat="1" applyFont="1" applyBorder="1" applyAlignment="1">
      <alignment/>
    </xf>
    <xf numFmtId="9" fontId="3" fillId="0" borderId="35" xfId="0" applyNumberFormat="1" applyFont="1" applyBorder="1" applyAlignment="1">
      <alignment/>
    </xf>
    <xf numFmtId="9" fontId="3" fillId="0" borderId="36" xfId="0" applyNumberFormat="1" applyFont="1" applyBorder="1" applyAlignment="1">
      <alignment horizontal="center" vertical="center"/>
    </xf>
    <xf numFmtId="9" fontId="3" fillId="0" borderId="34" xfId="0" applyNumberFormat="1" applyFont="1" applyBorder="1" applyAlignment="1">
      <alignment/>
    </xf>
    <xf numFmtId="9" fontId="3" fillId="0" borderId="36" xfId="0" applyNumberFormat="1" applyFont="1" applyBorder="1" applyAlignment="1">
      <alignment/>
    </xf>
    <xf numFmtId="9" fontId="3" fillId="0" borderId="32" xfId="0" applyNumberFormat="1" applyFont="1" applyBorder="1" applyAlignment="1">
      <alignment/>
    </xf>
    <xf numFmtId="9" fontId="4" fillId="0" borderId="32" xfId="0" applyNumberFormat="1" applyFont="1" applyBorder="1" applyAlignment="1">
      <alignment/>
    </xf>
    <xf numFmtId="9" fontId="3" fillId="0" borderId="37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9" fontId="6" fillId="3" borderId="28" xfId="0" applyNumberFormat="1" applyFont="1" applyFill="1" applyBorder="1" applyAlignment="1">
      <alignment horizontal="center" vertical="center"/>
    </xf>
    <xf numFmtId="9" fontId="6" fillId="3" borderId="29" xfId="0" applyNumberFormat="1" applyFont="1" applyFill="1" applyBorder="1" applyAlignment="1">
      <alignment horizontal="center" vertical="center"/>
    </xf>
    <xf numFmtId="9" fontId="6" fillId="3" borderId="47" xfId="0" applyNumberFormat="1" applyFont="1" applyFill="1" applyBorder="1" applyAlignment="1">
      <alignment horizontal="center" vertical="center"/>
    </xf>
    <xf numFmtId="9" fontId="6" fillId="3" borderId="30" xfId="0" applyNumberFormat="1" applyFont="1" applyFill="1" applyBorder="1" applyAlignment="1">
      <alignment horizontal="center" vertical="center"/>
    </xf>
    <xf numFmtId="9" fontId="6" fillId="3" borderId="49" xfId="0" applyNumberFormat="1" applyFont="1" applyFill="1" applyBorder="1" applyAlignment="1">
      <alignment horizontal="center" vertical="center"/>
    </xf>
    <xf numFmtId="9" fontId="6" fillId="3" borderId="31" xfId="0" applyNumberFormat="1" applyFont="1" applyFill="1" applyBorder="1" applyAlignment="1">
      <alignment horizontal="center" vertical="center"/>
    </xf>
    <xf numFmtId="9" fontId="6" fillId="3" borderId="2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9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5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9" fontId="5" fillId="0" borderId="6" xfId="0" applyNumberFormat="1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9" fontId="6" fillId="0" borderId="15" xfId="0" applyNumberFormat="1" applyFont="1" applyFill="1" applyBorder="1" applyAlignment="1">
      <alignment horizontal="center" vertical="center"/>
    </xf>
    <xf numFmtId="9" fontId="6" fillId="0" borderId="51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4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9" fontId="5" fillId="0" borderId="20" xfId="0" applyNumberFormat="1" applyFont="1" applyBorder="1" applyAlignment="1">
      <alignment horizontal="center"/>
    </xf>
    <xf numFmtId="9" fontId="5" fillId="0" borderId="21" xfId="0" applyNumberFormat="1" applyFont="1" applyBorder="1" applyAlignment="1">
      <alignment horizontal="center"/>
    </xf>
    <xf numFmtId="9" fontId="5" fillId="0" borderId="22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53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9" fontId="6" fillId="0" borderId="32" xfId="0" applyNumberFormat="1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9" fontId="6" fillId="0" borderId="29" xfId="0" applyNumberFormat="1" applyFont="1" applyFill="1" applyBorder="1" applyAlignment="1">
      <alignment horizontal="center" vertical="center"/>
    </xf>
    <xf numFmtId="9" fontId="6" fillId="0" borderId="3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9" fontId="5" fillId="0" borderId="58" xfId="0" applyNumberFormat="1" applyFont="1" applyFill="1" applyBorder="1" applyAlignment="1">
      <alignment horizontal="center" vertical="center"/>
    </xf>
    <xf numFmtId="9" fontId="5" fillId="0" borderId="59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4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9" fontId="5" fillId="0" borderId="60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9" fontId="5" fillId="0" borderId="45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9" fontId="5" fillId="0" borderId="60" xfId="0" applyNumberFormat="1" applyFont="1" applyBorder="1" applyAlignment="1">
      <alignment horizontal="center"/>
    </xf>
    <xf numFmtId="9" fontId="6" fillId="0" borderId="20" xfId="0" applyNumberFormat="1" applyFont="1" applyFill="1" applyBorder="1" applyAlignment="1">
      <alignment horizontal="center" vertical="center"/>
    </xf>
    <xf numFmtId="9" fontId="6" fillId="0" borderId="53" xfId="0" applyNumberFormat="1" applyFont="1" applyFill="1" applyBorder="1" applyAlignment="1">
      <alignment horizontal="center" vertical="center"/>
    </xf>
    <xf numFmtId="9" fontId="6" fillId="0" borderId="2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0" xfId="17" applyFont="1" applyAlignment="1">
      <alignment horizontal="left" vertical="top" wrapText="1" readingOrder="1"/>
      <protection/>
    </xf>
    <xf numFmtId="0" fontId="4" fillId="0" borderId="28" xfId="17" applyFont="1" applyFill="1" applyBorder="1" applyAlignment="1">
      <alignment horizontal="center"/>
      <protection/>
    </xf>
    <xf numFmtId="0" fontId="4" fillId="0" borderId="26" xfId="17" applyFont="1" applyFill="1" applyBorder="1" applyAlignment="1">
      <alignment horizontal="center"/>
      <protection/>
    </xf>
    <xf numFmtId="0" fontId="4" fillId="0" borderId="3" xfId="17" applyFont="1" applyFill="1" applyBorder="1" applyAlignment="1">
      <alignment horizontal="center" vertical="center" wrapText="1"/>
      <protection/>
    </xf>
    <xf numFmtId="0" fontId="4" fillId="0" borderId="23" xfId="17" applyFont="1" applyFill="1" applyBorder="1" applyAlignment="1">
      <alignment horizontal="center" vertical="center" wrapText="1"/>
      <protection/>
    </xf>
    <xf numFmtId="0" fontId="4" fillId="0" borderId="23" xfId="17" applyFont="1" applyBorder="1" applyAlignment="1">
      <alignment horizontal="center" vertical="center" wrapText="1"/>
      <protection/>
    </xf>
    <xf numFmtId="0" fontId="4" fillId="0" borderId="71" xfId="17" applyFont="1" applyFill="1" applyBorder="1" applyAlignment="1">
      <alignment horizontal="center" vertical="center" wrapText="1"/>
      <protection/>
    </xf>
    <xf numFmtId="0" fontId="4" fillId="0" borderId="72" xfId="17" applyFont="1" applyBorder="1" applyAlignment="1">
      <alignment horizontal="center" vertical="center" wrapText="1"/>
      <protection/>
    </xf>
    <xf numFmtId="0" fontId="4" fillId="0" borderId="43" xfId="17" applyFont="1" applyFill="1" applyBorder="1" applyAlignment="1">
      <alignment horizontal="center" vertical="center"/>
      <protection/>
    </xf>
    <xf numFmtId="0" fontId="4" fillId="0" borderId="50" xfId="17" applyFont="1" applyFill="1" applyBorder="1" applyAlignment="1">
      <alignment horizontal="center" vertical="center"/>
      <protection/>
    </xf>
    <xf numFmtId="0" fontId="4" fillId="0" borderId="61" xfId="17" applyFont="1" applyFill="1" applyBorder="1" applyAlignment="1">
      <alignment horizontal="center" vertical="center" wrapText="1"/>
      <protection/>
    </xf>
    <xf numFmtId="0" fontId="4" fillId="0" borderId="63" xfId="17" applyFont="1" applyFill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Опрос в трудовых коллективах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workbookViewId="0" topLeftCell="A1">
      <selection activeCell="A1" sqref="A1:IV16384"/>
    </sheetView>
  </sheetViews>
  <sheetFormatPr defaultColWidth="9.00390625" defaultRowHeight="12.75"/>
  <cols>
    <col min="1" max="1" width="2.625" style="50" customWidth="1"/>
    <col min="2" max="2" width="2.75390625" style="50" customWidth="1"/>
    <col min="3" max="3" width="18.75390625" style="50" customWidth="1"/>
    <col min="4" max="4" width="9.125" style="50" customWidth="1"/>
    <col min="5" max="5" width="7.875" style="50" customWidth="1"/>
    <col min="6" max="6" width="5.75390625" style="50" bestFit="1" customWidth="1"/>
    <col min="7" max="7" width="5.75390625" style="50" customWidth="1"/>
    <col min="8" max="8" width="6.00390625" style="50" customWidth="1"/>
    <col min="9" max="9" width="5.75390625" style="50" customWidth="1"/>
    <col min="10" max="10" width="6.75390625" style="50" customWidth="1"/>
    <col min="11" max="11" width="5.625" style="50" customWidth="1"/>
    <col min="12" max="12" width="6.625" style="50" customWidth="1"/>
    <col min="13" max="13" width="6.00390625" style="50" customWidth="1"/>
    <col min="14" max="14" width="7.25390625" style="50" bestFit="1" customWidth="1"/>
    <col min="15" max="15" width="6.375" style="50" customWidth="1"/>
    <col min="16" max="16" width="7.625" style="50" customWidth="1"/>
    <col min="17" max="17" width="6.00390625" style="50" customWidth="1"/>
    <col min="18" max="18" width="6.75390625" style="50" bestFit="1" customWidth="1"/>
    <col min="19" max="19" width="5.625" style="50" customWidth="1"/>
    <col min="20" max="20" width="6.375" style="50" customWidth="1"/>
    <col min="21" max="21" width="5.875" style="50" customWidth="1"/>
    <col min="22" max="22" width="6.875" style="50" customWidth="1"/>
    <col min="23" max="23" width="6.375" style="50" customWidth="1"/>
    <col min="24" max="24" width="6.75390625" style="50" bestFit="1" customWidth="1"/>
    <col min="25" max="25" width="5.75390625" style="50" customWidth="1"/>
    <col min="26" max="26" width="6.875" style="50" customWidth="1"/>
    <col min="27" max="27" width="6.625" style="50" customWidth="1"/>
    <col min="28" max="28" width="6.875" style="50" customWidth="1"/>
    <col min="29" max="29" width="6.00390625" style="50" customWidth="1"/>
    <col min="30" max="30" width="7.625" style="50" bestFit="1" customWidth="1"/>
    <col min="31" max="31" width="6.125" style="50" customWidth="1"/>
    <col min="32" max="32" width="7.375" style="50" bestFit="1" customWidth="1"/>
    <col min="33" max="33" width="7.375" style="50" customWidth="1"/>
    <col min="34" max="34" width="7.125" style="50" bestFit="1" customWidth="1"/>
    <col min="35" max="35" width="7.125" style="50" customWidth="1"/>
    <col min="36" max="36" width="6.625" style="50" bestFit="1" customWidth="1"/>
    <col min="37" max="37" width="6.625" style="50" customWidth="1"/>
    <col min="38" max="38" width="7.125" style="50" customWidth="1"/>
    <col min="39" max="39" width="7.25390625" style="49" customWidth="1"/>
    <col min="40" max="16384" width="9.125" style="49" customWidth="1"/>
  </cols>
  <sheetData>
    <row r="1" spans="1:38" ht="14.25">
      <c r="A1" s="246" t="s">
        <v>53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</row>
    <row r="2" spans="5:37" ht="15" thickBot="1">
      <c r="E2" s="51"/>
      <c r="AK2" s="52" t="s">
        <v>54</v>
      </c>
    </row>
    <row r="3" spans="1:39" s="54" customFormat="1" ht="12" customHeight="1" thickBot="1">
      <c r="A3" s="247" t="s">
        <v>55</v>
      </c>
      <c r="B3" s="250" t="s">
        <v>56</v>
      </c>
      <c r="C3" s="253" t="s">
        <v>0</v>
      </c>
      <c r="D3" s="256" t="s">
        <v>57</v>
      </c>
      <c r="E3" s="257"/>
      <c r="F3" s="260" t="s">
        <v>58</v>
      </c>
      <c r="G3" s="261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262"/>
      <c r="AL3" s="256" t="s">
        <v>15</v>
      </c>
      <c r="AM3" s="263"/>
    </row>
    <row r="4" spans="1:39" s="54" customFormat="1" ht="39" customHeight="1" thickBot="1">
      <c r="A4" s="248"/>
      <c r="B4" s="251"/>
      <c r="C4" s="254"/>
      <c r="D4" s="258"/>
      <c r="E4" s="259"/>
      <c r="F4" s="240" t="s">
        <v>59</v>
      </c>
      <c r="G4" s="241"/>
      <c r="H4" s="240" t="s">
        <v>60</v>
      </c>
      <c r="I4" s="241"/>
      <c r="J4" s="240" t="s">
        <v>61</v>
      </c>
      <c r="K4" s="241"/>
      <c r="L4" s="240" t="s">
        <v>62</v>
      </c>
      <c r="M4" s="245"/>
      <c r="N4" s="240" t="s">
        <v>63</v>
      </c>
      <c r="O4" s="241"/>
      <c r="P4" s="240" t="s">
        <v>64</v>
      </c>
      <c r="Q4" s="241"/>
      <c r="R4" s="240" t="s">
        <v>48</v>
      </c>
      <c r="S4" s="241"/>
      <c r="T4" s="240" t="s">
        <v>65</v>
      </c>
      <c r="U4" s="241"/>
      <c r="V4" s="240" t="s">
        <v>66</v>
      </c>
      <c r="W4" s="241"/>
      <c r="X4" s="240" t="s">
        <v>67</v>
      </c>
      <c r="Y4" s="241"/>
      <c r="Z4" s="240" t="s">
        <v>68</v>
      </c>
      <c r="AA4" s="241"/>
      <c r="AB4" s="240" t="s">
        <v>69</v>
      </c>
      <c r="AC4" s="241"/>
      <c r="AD4" s="240" t="s">
        <v>70</v>
      </c>
      <c r="AE4" s="241"/>
      <c r="AF4" s="240" t="s">
        <v>71</v>
      </c>
      <c r="AG4" s="241"/>
      <c r="AH4" s="240" t="s">
        <v>72</v>
      </c>
      <c r="AI4" s="241"/>
      <c r="AJ4" s="240" t="s">
        <v>73</v>
      </c>
      <c r="AK4" s="241"/>
      <c r="AL4" s="264"/>
      <c r="AM4" s="265"/>
    </row>
    <row r="5" spans="1:39" s="54" customFormat="1" ht="13.5" thickBot="1">
      <c r="A5" s="249"/>
      <c r="B5" s="252"/>
      <c r="C5" s="255"/>
      <c r="D5" s="55" t="s">
        <v>74</v>
      </c>
      <c r="E5" s="55" t="s">
        <v>75</v>
      </c>
      <c r="F5" s="55" t="s">
        <v>74</v>
      </c>
      <c r="G5" s="55" t="s">
        <v>75</v>
      </c>
      <c r="H5" s="55" t="s">
        <v>74</v>
      </c>
      <c r="I5" s="56" t="s">
        <v>75</v>
      </c>
      <c r="J5" s="57" t="s">
        <v>74</v>
      </c>
      <c r="K5" s="55" t="s">
        <v>75</v>
      </c>
      <c r="L5" s="55" t="s">
        <v>74</v>
      </c>
      <c r="M5" s="58" t="s">
        <v>75</v>
      </c>
      <c r="N5" s="55" t="s">
        <v>74</v>
      </c>
      <c r="O5" s="56" t="s">
        <v>75</v>
      </c>
      <c r="P5" s="55" t="s">
        <v>74</v>
      </c>
      <c r="Q5" s="56" t="s">
        <v>75</v>
      </c>
      <c r="R5" s="57" t="s">
        <v>74</v>
      </c>
      <c r="S5" s="55" t="s">
        <v>75</v>
      </c>
      <c r="T5" s="55" t="s">
        <v>74</v>
      </c>
      <c r="U5" s="56" t="s">
        <v>75</v>
      </c>
      <c r="V5" s="57" t="s">
        <v>74</v>
      </c>
      <c r="W5" s="55" t="s">
        <v>75</v>
      </c>
      <c r="X5" s="55" t="s">
        <v>74</v>
      </c>
      <c r="Y5" s="56" t="s">
        <v>75</v>
      </c>
      <c r="Z5" s="57" t="s">
        <v>74</v>
      </c>
      <c r="AA5" s="55" t="s">
        <v>75</v>
      </c>
      <c r="AB5" s="55" t="s">
        <v>74</v>
      </c>
      <c r="AC5" s="56" t="s">
        <v>75</v>
      </c>
      <c r="AD5" s="55" t="s">
        <v>74</v>
      </c>
      <c r="AE5" s="56" t="s">
        <v>75</v>
      </c>
      <c r="AF5" s="57" t="s">
        <v>74</v>
      </c>
      <c r="AG5" s="58" t="s">
        <v>75</v>
      </c>
      <c r="AH5" s="55" t="s">
        <v>74</v>
      </c>
      <c r="AI5" s="56" t="s">
        <v>75</v>
      </c>
      <c r="AJ5" s="57" t="s">
        <v>74</v>
      </c>
      <c r="AK5" s="58" t="s">
        <v>75</v>
      </c>
      <c r="AL5" s="55" t="s">
        <v>74</v>
      </c>
      <c r="AM5" s="53" t="s">
        <v>75</v>
      </c>
    </row>
    <row r="6" spans="1:39" s="71" customFormat="1" ht="12.75" thickBot="1">
      <c r="A6" s="59">
        <v>4</v>
      </c>
      <c r="B6" s="60"/>
      <c r="C6" s="61" t="s">
        <v>76</v>
      </c>
      <c r="D6" s="62">
        <v>191</v>
      </c>
      <c r="E6" s="63">
        <v>218</v>
      </c>
      <c r="F6" s="64">
        <v>0.89</v>
      </c>
      <c r="G6" s="65">
        <v>0.86</v>
      </c>
      <c r="H6" s="64">
        <v>0.92</v>
      </c>
      <c r="I6" s="66">
        <v>0.89</v>
      </c>
      <c r="J6" s="67">
        <v>0.9</v>
      </c>
      <c r="K6" s="65">
        <v>0.86</v>
      </c>
      <c r="L6" s="64">
        <v>0.88</v>
      </c>
      <c r="M6" s="68">
        <v>0.82</v>
      </c>
      <c r="N6" s="64">
        <v>0.89</v>
      </c>
      <c r="O6" s="66">
        <v>0.87</v>
      </c>
      <c r="P6" s="64">
        <v>0.75</v>
      </c>
      <c r="Q6" s="66">
        <v>0.71</v>
      </c>
      <c r="R6" s="67">
        <v>0.99</v>
      </c>
      <c r="S6" s="65">
        <v>0.99</v>
      </c>
      <c r="T6" s="64">
        <v>0.99</v>
      </c>
      <c r="U6" s="66">
        <v>0.99</v>
      </c>
      <c r="V6" s="67">
        <v>0.79</v>
      </c>
      <c r="W6" s="65">
        <v>0.8</v>
      </c>
      <c r="X6" s="64">
        <v>0.89</v>
      </c>
      <c r="Y6" s="66">
        <v>0.9</v>
      </c>
      <c r="Z6" s="67">
        <v>0.87</v>
      </c>
      <c r="AA6" s="65">
        <v>0.84</v>
      </c>
      <c r="AB6" s="64">
        <v>0.89</v>
      </c>
      <c r="AC6" s="66">
        <v>0.84</v>
      </c>
      <c r="AD6" s="64">
        <v>0.91</v>
      </c>
      <c r="AE6" s="66">
        <v>0.85</v>
      </c>
      <c r="AF6" s="67">
        <v>0.84</v>
      </c>
      <c r="AG6" s="68">
        <v>0.77</v>
      </c>
      <c r="AH6" s="64">
        <v>0.9</v>
      </c>
      <c r="AI6" s="66">
        <v>0.92</v>
      </c>
      <c r="AJ6" s="67">
        <v>0.88</v>
      </c>
      <c r="AK6" s="68">
        <v>0.9</v>
      </c>
      <c r="AL6" s="69">
        <v>0.91</v>
      </c>
      <c r="AM6" s="70">
        <v>0.89</v>
      </c>
    </row>
    <row r="7" spans="1:39" s="71" customFormat="1" ht="12.75" thickBot="1">
      <c r="A7" s="72"/>
      <c r="B7" s="73"/>
      <c r="C7" s="74"/>
      <c r="D7" s="75"/>
      <c r="E7" s="76"/>
      <c r="F7" s="77"/>
      <c r="G7" s="78"/>
      <c r="H7" s="77"/>
      <c r="I7" s="79"/>
      <c r="J7" s="80"/>
      <c r="K7" s="78"/>
      <c r="L7" s="77"/>
      <c r="M7" s="81"/>
      <c r="N7" s="77"/>
      <c r="O7" s="79"/>
      <c r="P7" s="77"/>
      <c r="Q7" s="79"/>
      <c r="R7" s="80"/>
      <c r="S7" s="78"/>
      <c r="T7" s="77"/>
      <c r="U7" s="79"/>
      <c r="V7" s="80"/>
      <c r="W7" s="78"/>
      <c r="X7" s="77"/>
      <c r="Y7" s="79"/>
      <c r="Z7" s="80"/>
      <c r="AA7" s="78"/>
      <c r="AB7" s="77"/>
      <c r="AC7" s="79"/>
      <c r="AD7" s="77"/>
      <c r="AE7" s="79"/>
      <c r="AF7" s="80"/>
      <c r="AG7" s="81"/>
      <c r="AH7" s="77"/>
      <c r="AI7" s="79"/>
      <c r="AJ7" s="80"/>
      <c r="AK7" s="81"/>
      <c r="AL7" s="82"/>
      <c r="AM7" s="83"/>
    </row>
    <row r="8" spans="1:39" s="71" customFormat="1" ht="12">
      <c r="A8" s="84">
        <v>3</v>
      </c>
      <c r="B8" s="85">
        <v>1</v>
      </c>
      <c r="C8" s="86" t="s">
        <v>77</v>
      </c>
      <c r="D8" s="87">
        <v>293</v>
      </c>
      <c r="E8" s="87">
        <v>298</v>
      </c>
      <c r="F8" s="88">
        <v>0.88</v>
      </c>
      <c r="G8" s="89">
        <v>0.88</v>
      </c>
      <c r="H8" s="88">
        <v>0.89</v>
      </c>
      <c r="I8" s="90">
        <v>0.89</v>
      </c>
      <c r="J8" s="91">
        <v>0.86</v>
      </c>
      <c r="K8" s="89">
        <v>0.88</v>
      </c>
      <c r="L8" s="88">
        <v>0.82</v>
      </c>
      <c r="M8" s="92">
        <v>0.85</v>
      </c>
      <c r="N8" s="88">
        <v>0.8</v>
      </c>
      <c r="O8" s="90">
        <v>0.82</v>
      </c>
      <c r="P8" s="88">
        <v>0.72</v>
      </c>
      <c r="Q8" s="90">
        <v>0.74</v>
      </c>
      <c r="R8" s="91">
        <v>0.98</v>
      </c>
      <c r="S8" s="89">
        <v>0.99</v>
      </c>
      <c r="T8" s="88">
        <v>0.98</v>
      </c>
      <c r="U8" s="90">
        <v>0.98</v>
      </c>
      <c r="V8" s="91">
        <v>0.74</v>
      </c>
      <c r="W8" s="89">
        <v>0.65</v>
      </c>
      <c r="X8" s="88">
        <v>0.81</v>
      </c>
      <c r="Y8" s="90">
        <v>0.84</v>
      </c>
      <c r="Z8" s="91">
        <v>0.86</v>
      </c>
      <c r="AA8" s="89">
        <v>0.86</v>
      </c>
      <c r="AB8" s="88">
        <v>0.86</v>
      </c>
      <c r="AC8" s="90">
        <v>0.89</v>
      </c>
      <c r="AD8" s="88">
        <v>0.88</v>
      </c>
      <c r="AE8" s="90">
        <v>0.89</v>
      </c>
      <c r="AF8" s="91">
        <v>0.88</v>
      </c>
      <c r="AG8" s="92">
        <v>0.86</v>
      </c>
      <c r="AH8" s="88">
        <v>0.97</v>
      </c>
      <c r="AI8" s="90">
        <v>0.93</v>
      </c>
      <c r="AJ8" s="91">
        <v>0.99</v>
      </c>
      <c r="AK8" s="92">
        <v>0.99</v>
      </c>
      <c r="AL8" s="93">
        <v>0.89</v>
      </c>
      <c r="AM8" s="94">
        <v>0.89</v>
      </c>
    </row>
    <row r="9" spans="1:39" s="71" customFormat="1" ht="12">
      <c r="A9" s="95"/>
      <c r="B9" s="96"/>
      <c r="C9" s="97" t="s">
        <v>78</v>
      </c>
      <c r="D9" s="98">
        <v>123</v>
      </c>
      <c r="E9" s="98">
        <v>189</v>
      </c>
      <c r="F9" s="99">
        <v>0.83</v>
      </c>
      <c r="G9" s="100">
        <v>0.8</v>
      </c>
      <c r="H9" s="99">
        <v>0.91</v>
      </c>
      <c r="I9" s="101">
        <v>0.85</v>
      </c>
      <c r="J9" s="102">
        <v>0.87</v>
      </c>
      <c r="K9" s="100">
        <v>0.78</v>
      </c>
      <c r="L9" s="99">
        <v>0.8</v>
      </c>
      <c r="M9" s="103">
        <v>0.72</v>
      </c>
      <c r="N9" s="99">
        <v>0.84</v>
      </c>
      <c r="O9" s="101">
        <v>0.71</v>
      </c>
      <c r="P9" s="99">
        <v>0.73</v>
      </c>
      <c r="Q9" s="101">
        <v>0.64</v>
      </c>
      <c r="R9" s="102">
        <v>1</v>
      </c>
      <c r="S9" s="100">
        <v>0.99</v>
      </c>
      <c r="T9" s="99">
        <v>0.99</v>
      </c>
      <c r="U9" s="101">
        <v>0.99</v>
      </c>
      <c r="V9" s="102">
        <v>0.83</v>
      </c>
      <c r="W9" s="100">
        <v>0.74</v>
      </c>
      <c r="X9" s="99">
        <v>0.82</v>
      </c>
      <c r="Y9" s="101">
        <v>0.75</v>
      </c>
      <c r="Z9" s="102">
        <v>0.8</v>
      </c>
      <c r="AA9" s="100">
        <v>0.83</v>
      </c>
      <c r="AB9" s="99">
        <v>0.83</v>
      </c>
      <c r="AC9" s="101">
        <v>0.81</v>
      </c>
      <c r="AD9" s="99">
        <v>0.85</v>
      </c>
      <c r="AE9" s="101">
        <v>0.82</v>
      </c>
      <c r="AF9" s="102">
        <v>0.83</v>
      </c>
      <c r="AG9" s="103">
        <v>0.81</v>
      </c>
      <c r="AH9" s="99">
        <v>1</v>
      </c>
      <c r="AI9" s="101">
        <v>0.99</v>
      </c>
      <c r="AJ9" s="102">
        <v>1</v>
      </c>
      <c r="AK9" s="103">
        <v>1</v>
      </c>
      <c r="AL9" s="104">
        <v>0.89</v>
      </c>
      <c r="AM9" s="105">
        <v>0.85</v>
      </c>
    </row>
    <row r="10" spans="1:39" s="71" customFormat="1" ht="12">
      <c r="A10" s="106"/>
      <c r="B10" s="107"/>
      <c r="C10" s="108" t="s">
        <v>79</v>
      </c>
      <c r="D10" s="109">
        <v>217</v>
      </c>
      <c r="E10" s="109">
        <v>192</v>
      </c>
      <c r="F10" s="110">
        <v>0.81</v>
      </c>
      <c r="G10" s="111">
        <v>0.85</v>
      </c>
      <c r="H10" s="110">
        <v>0.82</v>
      </c>
      <c r="I10" s="112">
        <v>0.93</v>
      </c>
      <c r="J10" s="113">
        <v>0.77</v>
      </c>
      <c r="K10" s="111">
        <v>0.86</v>
      </c>
      <c r="L10" s="110">
        <v>0.75</v>
      </c>
      <c r="M10" s="114">
        <v>0.83</v>
      </c>
      <c r="N10" s="110">
        <v>0.74</v>
      </c>
      <c r="O10" s="112">
        <v>0.83</v>
      </c>
      <c r="P10" s="110">
        <v>0.69</v>
      </c>
      <c r="Q10" s="112">
        <v>0.81</v>
      </c>
      <c r="R10" s="113">
        <v>0.98</v>
      </c>
      <c r="S10" s="111">
        <v>0.98</v>
      </c>
      <c r="T10" s="110">
        <v>0.98</v>
      </c>
      <c r="U10" s="112">
        <v>0.98</v>
      </c>
      <c r="V10" s="113">
        <v>0.8</v>
      </c>
      <c r="W10" s="111">
        <v>0.84</v>
      </c>
      <c r="X10" s="110">
        <v>0.8</v>
      </c>
      <c r="Y10" s="112">
        <v>0.83</v>
      </c>
      <c r="Z10" s="113">
        <v>0.77</v>
      </c>
      <c r="AA10" s="111">
        <v>0.87</v>
      </c>
      <c r="AB10" s="110">
        <v>0.75</v>
      </c>
      <c r="AC10" s="112">
        <v>0.85</v>
      </c>
      <c r="AD10" s="110">
        <v>0.77</v>
      </c>
      <c r="AE10" s="112">
        <v>0.86</v>
      </c>
      <c r="AF10" s="113">
        <v>0.81</v>
      </c>
      <c r="AG10" s="114">
        <v>0.86</v>
      </c>
      <c r="AH10" s="110">
        <v>0.97</v>
      </c>
      <c r="AI10" s="112">
        <v>0.98</v>
      </c>
      <c r="AJ10" s="113">
        <v>0.99</v>
      </c>
      <c r="AK10" s="114">
        <v>0.98</v>
      </c>
      <c r="AL10" s="115">
        <v>0.82</v>
      </c>
      <c r="AM10" s="116">
        <v>0.9</v>
      </c>
    </row>
    <row r="11" spans="1:39" s="71" customFormat="1" ht="12">
      <c r="A11" s="106"/>
      <c r="B11" s="107"/>
      <c r="C11" s="108" t="s">
        <v>80</v>
      </c>
      <c r="D11" s="109">
        <v>206</v>
      </c>
      <c r="E11" s="109">
        <v>110</v>
      </c>
      <c r="F11" s="110">
        <v>0.79</v>
      </c>
      <c r="G11" s="111">
        <v>0.8</v>
      </c>
      <c r="H11" s="110">
        <v>0.88</v>
      </c>
      <c r="I11" s="112">
        <v>0.87</v>
      </c>
      <c r="J11" s="113">
        <v>0.79</v>
      </c>
      <c r="K11" s="111">
        <v>0.82</v>
      </c>
      <c r="L11" s="110">
        <v>0.77</v>
      </c>
      <c r="M11" s="114">
        <v>0.78</v>
      </c>
      <c r="N11" s="110">
        <v>0.72</v>
      </c>
      <c r="O11" s="112">
        <v>0.73</v>
      </c>
      <c r="P11" s="110">
        <v>0.68</v>
      </c>
      <c r="Q11" s="112">
        <v>0.69</v>
      </c>
      <c r="R11" s="113">
        <v>0.97</v>
      </c>
      <c r="S11" s="111">
        <v>0.97</v>
      </c>
      <c r="T11" s="110">
        <v>0.97</v>
      </c>
      <c r="U11" s="112">
        <v>0.96</v>
      </c>
      <c r="V11" s="113">
        <v>0.62</v>
      </c>
      <c r="W11" s="111">
        <v>0.68</v>
      </c>
      <c r="X11" s="110">
        <v>0.73</v>
      </c>
      <c r="Y11" s="112">
        <v>0.76</v>
      </c>
      <c r="Z11" s="113">
        <v>0.81</v>
      </c>
      <c r="AA11" s="111">
        <v>0.8</v>
      </c>
      <c r="AB11" s="110">
        <v>0.78</v>
      </c>
      <c r="AC11" s="112">
        <v>0.81</v>
      </c>
      <c r="AD11" s="110">
        <v>0.82</v>
      </c>
      <c r="AE11" s="112">
        <v>0.86</v>
      </c>
      <c r="AF11" s="113">
        <v>0.83</v>
      </c>
      <c r="AG11" s="114">
        <v>0.87</v>
      </c>
      <c r="AH11" s="110">
        <v>0.77</v>
      </c>
      <c r="AI11" s="112">
        <v>0.85</v>
      </c>
      <c r="AJ11" s="113">
        <v>0.96</v>
      </c>
      <c r="AK11" s="114">
        <v>0.96</v>
      </c>
      <c r="AL11" s="115">
        <v>0.83</v>
      </c>
      <c r="AM11" s="116">
        <v>0.85</v>
      </c>
    </row>
    <row r="12" spans="1:39" s="71" customFormat="1" ht="12.75" thickBot="1">
      <c r="A12" s="117"/>
      <c r="B12" s="118"/>
      <c r="C12" s="119" t="s">
        <v>81</v>
      </c>
      <c r="D12" s="120"/>
      <c r="E12" s="121"/>
      <c r="F12" s="122">
        <f>(F8+F9+F10+F11)/4</f>
        <v>0.8275</v>
      </c>
      <c r="G12" s="123">
        <f>(G8+G9+G10+G11)/4</f>
        <v>0.8325</v>
      </c>
      <c r="H12" s="122">
        <f aca="true" t="shared" si="0" ref="H12:AK12">(H8+H9+H10+H11)/4</f>
        <v>0.875</v>
      </c>
      <c r="I12" s="124">
        <f t="shared" si="0"/>
        <v>0.885</v>
      </c>
      <c r="J12" s="125">
        <f t="shared" si="0"/>
        <v>0.8225</v>
      </c>
      <c r="K12" s="123">
        <f t="shared" si="0"/>
        <v>0.835</v>
      </c>
      <c r="L12" s="122">
        <f t="shared" si="0"/>
        <v>0.785</v>
      </c>
      <c r="M12" s="126">
        <f t="shared" si="0"/>
        <v>0.7949999999999999</v>
      </c>
      <c r="N12" s="122">
        <f t="shared" si="0"/>
        <v>0.7749999999999999</v>
      </c>
      <c r="O12" s="124">
        <f t="shared" si="0"/>
        <v>0.7725</v>
      </c>
      <c r="P12" s="122">
        <f t="shared" si="0"/>
        <v>0.705</v>
      </c>
      <c r="Q12" s="124">
        <f t="shared" si="0"/>
        <v>0.72</v>
      </c>
      <c r="R12" s="125">
        <f t="shared" si="0"/>
        <v>0.9824999999999999</v>
      </c>
      <c r="S12" s="123">
        <f t="shared" si="0"/>
        <v>0.9824999999999999</v>
      </c>
      <c r="T12" s="122">
        <f t="shared" si="0"/>
        <v>0.98</v>
      </c>
      <c r="U12" s="124">
        <f t="shared" si="0"/>
        <v>0.9775</v>
      </c>
      <c r="V12" s="125">
        <f t="shared" si="0"/>
        <v>0.7475</v>
      </c>
      <c r="W12" s="123">
        <f t="shared" si="0"/>
        <v>0.7275</v>
      </c>
      <c r="X12" s="122">
        <f t="shared" si="0"/>
        <v>0.7899999999999999</v>
      </c>
      <c r="Y12" s="124">
        <f t="shared" si="0"/>
        <v>0.7949999999999999</v>
      </c>
      <c r="Z12" s="125">
        <f t="shared" si="0"/>
        <v>0.81</v>
      </c>
      <c r="AA12" s="123">
        <f t="shared" si="0"/>
        <v>0.8400000000000001</v>
      </c>
      <c r="AB12" s="122">
        <f t="shared" si="0"/>
        <v>0.8049999999999999</v>
      </c>
      <c r="AC12" s="124">
        <f t="shared" si="0"/>
        <v>0.8400000000000001</v>
      </c>
      <c r="AD12" s="122">
        <f t="shared" si="0"/>
        <v>0.83</v>
      </c>
      <c r="AE12" s="124">
        <f t="shared" si="0"/>
        <v>0.8574999999999999</v>
      </c>
      <c r="AF12" s="125">
        <f t="shared" si="0"/>
        <v>0.8375</v>
      </c>
      <c r="AG12" s="126">
        <f t="shared" si="0"/>
        <v>0.85</v>
      </c>
      <c r="AH12" s="122">
        <f t="shared" si="0"/>
        <v>0.9275</v>
      </c>
      <c r="AI12" s="124">
        <f t="shared" si="0"/>
        <v>0.9375</v>
      </c>
      <c r="AJ12" s="125">
        <f t="shared" si="0"/>
        <v>0.985</v>
      </c>
      <c r="AK12" s="126">
        <f t="shared" si="0"/>
        <v>0.9824999999999999</v>
      </c>
      <c r="AL12" s="127">
        <f>(SUM(AL8:AL11))/4</f>
        <v>0.8575</v>
      </c>
      <c r="AM12" s="128">
        <f>(SUM(AM8:AM11))/4</f>
        <v>0.8725</v>
      </c>
    </row>
    <row r="13" spans="1:39" s="71" customFormat="1" ht="12.75" thickBot="1">
      <c r="A13" s="72"/>
      <c r="B13" s="73"/>
      <c r="C13" s="74"/>
      <c r="D13" s="75"/>
      <c r="E13" s="76"/>
      <c r="F13" s="77"/>
      <c r="G13" s="78"/>
      <c r="H13" s="77"/>
      <c r="I13" s="79"/>
      <c r="J13" s="80"/>
      <c r="K13" s="78"/>
      <c r="L13" s="77"/>
      <c r="M13" s="81"/>
      <c r="N13" s="77"/>
      <c r="O13" s="79"/>
      <c r="P13" s="77"/>
      <c r="Q13" s="79"/>
      <c r="R13" s="80"/>
      <c r="S13" s="78"/>
      <c r="T13" s="77"/>
      <c r="U13" s="79"/>
      <c r="V13" s="80"/>
      <c r="W13" s="78"/>
      <c r="X13" s="77"/>
      <c r="Y13" s="79"/>
      <c r="Z13" s="80"/>
      <c r="AA13" s="78"/>
      <c r="AB13" s="77"/>
      <c r="AC13" s="79"/>
      <c r="AD13" s="77"/>
      <c r="AE13" s="79"/>
      <c r="AF13" s="80"/>
      <c r="AG13" s="81"/>
      <c r="AH13" s="77"/>
      <c r="AI13" s="79"/>
      <c r="AJ13" s="80"/>
      <c r="AK13" s="81"/>
      <c r="AL13" s="82"/>
      <c r="AM13" s="129"/>
    </row>
    <row r="14" spans="1:39" s="71" customFormat="1" ht="12">
      <c r="A14" s="84">
        <v>3</v>
      </c>
      <c r="B14" s="130" t="s">
        <v>82</v>
      </c>
      <c r="C14" s="86" t="s">
        <v>19</v>
      </c>
      <c r="D14" s="87">
        <v>53</v>
      </c>
      <c r="E14" s="87">
        <v>45</v>
      </c>
      <c r="F14" s="88">
        <v>0.94</v>
      </c>
      <c r="G14" s="89">
        <v>0.96</v>
      </c>
      <c r="H14" s="88">
        <v>0.97</v>
      </c>
      <c r="I14" s="90">
        <v>0.98</v>
      </c>
      <c r="J14" s="91">
        <v>0.95</v>
      </c>
      <c r="K14" s="89">
        <v>0.97</v>
      </c>
      <c r="L14" s="88">
        <v>0.96</v>
      </c>
      <c r="M14" s="92">
        <v>0.97</v>
      </c>
      <c r="N14" s="88">
        <v>0.94</v>
      </c>
      <c r="O14" s="90">
        <v>0.78</v>
      </c>
      <c r="P14" s="88">
        <v>0.96</v>
      </c>
      <c r="Q14" s="90">
        <v>0.95</v>
      </c>
      <c r="R14" s="91">
        <v>1</v>
      </c>
      <c r="S14" s="89">
        <v>1</v>
      </c>
      <c r="T14" s="88">
        <v>1</v>
      </c>
      <c r="U14" s="90">
        <v>1</v>
      </c>
      <c r="V14" s="91">
        <v>0.86</v>
      </c>
      <c r="W14" s="89">
        <v>0.89</v>
      </c>
      <c r="X14" s="88">
        <v>0.93</v>
      </c>
      <c r="Y14" s="90">
        <v>0.83</v>
      </c>
      <c r="Z14" s="91">
        <v>0.96</v>
      </c>
      <c r="AA14" s="89">
        <v>0.98</v>
      </c>
      <c r="AB14" s="88">
        <v>0.97</v>
      </c>
      <c r="AC14" s="90">
        <v>0.99</v>
      </c>
      <c r="AD14" s="88">
        <v>0.97</v>
      </c>
      <c r="AE14" s="90">
        <v>0.98</v>
      </c>
      <c r="AF14" s="91">
        <v>0.97</v>
      </c>
      <c r="AG14" s="92">
        <v>0.98</v>
      </c>
      <c r="AH14" s="88">
        <v>1</v>
      </c>
      <c r="AI14" s="90">
        <v>1</v>
      </c>
      <c r="AJ14" s="91">
        <v>1</v>
      </c>
      <c r="AK14" s="92">
        <v>1</v>
      </c>
      <c r="AL14" s="93">
        <v>0.98</v>
      </c>
      <c r="AM14" s="94">
        <v>0.97</v>
      </c>
    </row>
    <row r="15" spans="1:39" s="71" customFormat="1" ht="12">
      <c r="A15" s="95"/>
      <c r="B15" s="96"/>
      <c r="C15" s="97" t="s">
        <v>6</v>
      </c>
      <c r="D15" s="98">
        <v>71</v>
      </c>
      <c r="E15" s="98">
        <v>69</v>
      </c>
      <c r="F15" s="99">
        <v>0.92</v>
      </c>
      <c r="G15" s="100">
        <v>0.96</v>
      </c>
      <c r="H15" s="99">
        <v>0.96</v>
      </c>
      <c r="I15" s="101">
        <v>0.99</v>
      </c>
      <c r="J15" s="102">
        <v>0.91</v>
      </c>
      <c r="K15" s="100">
        <v>0.97</v>
      </c>
      <c r="L15" s="99">
        <v>0.87</v>
      </c>
      <c r="M15" s="103">
        <v>0.93</v>
      </c>
      <c r="N15" s="99">
        <v>0.85</v>
      </c>
      <c r="O15" s="101">
        <v>0.97</v>
      </c>
      <c r="P15" s="99">
        <v>0.93</v>
      </c>
      <c r="Q15" s="101">
        <v>0.99</v>
      </c>
      <c r="R15" s="102">
        <v>1</v>
      </c>
      <c r="S15" s="100">
        <v>1</v>
      </c>
      <c r="T15" s="99">
        <v>1</v>
      </c>
      <c r="U15" s="101">
        <v>1</v>
      </c>
      <c r="V15" s="102">
        <v>0.86</v>
      </c>
      <c r="W15" s="100">
        <v>0.93</v>
      </c>
      <c r="X15" s="99">
        <v>0.88</v>
      </c>
      <c r="Y15" s="101">
        <v>0.89</v>
      </c>
      <c r="Z15" s="102">
        <v>0.92</v>
      </c>
      <c r="AA15" s="100">
        <v>0.96</v>
      </c>
      <c r="AB15" s="99">
        <v>0.93</v>
      </c>
      <c r="AC15" s="101">
        <v>0.97</v>
      </c>
      <c r="AD15" s="99">
        <v>0.93</v>
      </c>
      <c r="AE15" s="101">
        <v>1</v>
      </c>
      <c r="AF15" s="102">
        <v>0.96</v>
      </c>
      <c r="AG15" s="103">
        <v>1</v>
      </c>
      <c r="AH15" s="99">
        <v>1</v>
      </c>
      <c r="AI15" s="101">
        <v>0.99</v>
      </c>
      <c r="AJ15" s="102">
        <v>1</v>
      </c>
      <c r="AK15" s="103">
        <v>1</v>
      </c>
      <c r="AL15" s="104">
        <v>0.95</v>
      </c>
      <c r="AM15" s="105">
        <v>0.99</v>
      </c>
    </row>
    <row r="16" spans="1:39" s="71" customFormat="1" ht="12">
      <c r="A16" s="95"/>
      <c r="B16" s="96"/>
      <c r="C16" s="97" t="s">
        <v>4</v>
      </c>
      <c r="D16" s="98">
        <v>77</v>
      </c>
      <c r="E16" s="98">
        <v>84</v>
      </c>
      <c r="F16" s="99">
        <v>0.86</v>
      </c>
      <c r="G16" s="100">
        <v>0.82</v>
      </c>
      <c r="H16" s="99">
        <v>0.9</v>
      </c>
      <c r="I16" s="101">
        <v>0.86</v>
      </c>
      <c r="J16" s="102">
        <v>0.92</v>
      </c>
      <c r="K16" s="100">
        <v>0.82</v>
      </c>
      <c r="L16" s="99">
        <v>0.8</v>
      </c>
      <c r="M16" s="103">
        <v>0.78</v>
      </c>
      <c r="N16" s="99">
        <v>0.85</v>
      </c>
      <c r="O16" s="101">
        <v>0.82</v>
      </c>
      <c r="P16" s="99">
        <v>0.87</v>
      </c>
      <c r="Q16" s="101">
        <v>0.81</v>
      </c>
      <c r="R16" s="102">
        <v>0.98</v>
      </c>
      <c r="S16" s="100">
        <v>1</v>
      </c>
      <c r="T16" s="99">
        <v>1</v>
      </c>
      <c r="U16" s="101">
        <v>0.99</v>
      </c>
      <c r="V16" s="102">
        <v>0.81</v>
      </c>
      <c r="W16" s="100">
        <v>0.72</v>
      </c>
      <c r="X16" s="99">
        <v>0.85</v>
      </c>
      <c r="Y16" s="101">
        <v>0.81</v>
      </c>
      <c r="Z16" s="102">
        <v>0.85</v>
      </c>
      <c r="AA16" s="100">
        <v>0.84</v>
      </c>
      <c r="AB16" s="99">
        <v>0.85</v>
      </c>
      <c r="AC16" s="101">
        <v>0.91</v>
      </c>
      <c r="AD16" s="99">
        <v>0.94</v>
      </c>
      <c r="AE16" s="101">
        <v>0.91</v>
      </c>
      <c r="AF16" s="102">
        <v>0.94</v>
      </c>
      <c r="AG16" s="103">
        <v>0.92</v>
      </c>
      <c r="AH16" s="99">
        <v>1</v>
      </c>
      <c r="AI16" s="101">
        <v>0.97</v>
      </c>
      <c r="AJ16" s="102">
        <v>0.99</v>
      </c>
      <c r="AK16" s="103">
        <v>0.99</v>
      </c>
      <c r="AL16" s="104">
        <v>0.92</v>
      </c>
      <c r="AM16" s="105">
        <v>0.89</v>
      </c>
    </row>
    <row r="17" spans="1:39" s="71" customFormat="1" ht="12">
      <c r="A17" s="95"/>
      <c r="B17" s="96"/>
      <c r="C17" s="97" t="s">
        <v>83</v>
      </c>
      <c r="D17" s="98">
        <v>55</v>
      </c>
      <c r="E17" s="98">
        <v>46</v>
      </c>
      <c r="F17" s="99">
        <v>0.82</v>
      </c>
      <c r="G17" s="100">
        <v>0.77</v>
      </c>
      <c r="H17" s="99">
        <v>0.92</v>
      </c>
      <c r="I17" s="101">
        <v>0.89</v>
      </c>
      <c r="J17" s="102">
        <v>0.82</v>
      </c>
      <c r="K17" s="100">
        <v>0.73</v>
      </c>
      <c r="L17" s="99">
        <v>0.8</v>
      </c>
      <c r="M17" s="103">
        <v>0.71</v>
      </c>
      <c r="N17" s="99">
        <v>0.78</v>
      </c>
      <c r="O17" s="101">
        <v>0.61</v>
      </c>
      <c r="P17" s="99">
        <v>0.82</v>
      </c>
      <c r="Q17" s="101">
        <v>0.72</v>
      </c>
      <c r="R17" s="102">
        <v>0.99</v>
      </c>
      <c r="S17" s="100">
        <v>0.96</v>
      </c>
      <c r="T17" s="99">
        <v>1</v>
      </c>
      <c r="U17" s="101">
        <v>0.99</v>
      </c>
      <c r="V17" s="102">
        <v>0.8</v>
      </c>
      <c r="W17" s="100">
        <v>0.77</v>
      </c>
      <c r="X17" s="99">
        <v>0.76</v>
      </c>
      <c r="Y17" s="101">
        <v>0.78</v>
      </c>
      <c r="Z17" s="102">
        <v>0.84</v>
      </c>
      <c r="AA17" s="100">
        <v>0.83</v>
      </c>
      <c r="AB17" s="99">
        <v>0.81</v>
      </c>
      <c r="AC17" s="101">
        <v>0.7</v>
      </c>
      <c r="AD17" s="99">
        <v>0.85</v>
      </c>
      <c r="AE17" s="101">
        <v>0.79</v>
      </c>
      <c r="AF17" s="102">
        <v>0.89</v>
      </c>
      <c r="AG17" s="103">
        <v>0.78</v>
      </c>
      <c r="AH17" s="99">
        <v>0.98</v>
      </c>
      <c r="AI17" s="101">
        <v>0.96</v>
      </c>
      <c r="AJ17" s="102">
        <v>1</v>
      </c>
      <c r="AK17" s="103">
        <v>0.99</v>
      </c>
      <c r="AL17" s="104">
        <v>0.89</v>
      </c>
      <c r="AM17" s="105">
        <v>0.84</v>
      </c>
    </row>
    <row r="18" spans="1:39" s="71" customFormat="1" ht="12">
      <c r="A18" s="95"/>
      <c r="B18" s="96"/>
      <c r="C18" s="97" t="s">
        <v>11</v>
      </c>
      <c r="D18" s="98">
        <v>32</v>
      </c>
      <c r="E18" s="98">
        <v>28</v>
      </c>
      <c r="F18" s="99">
        <v>0.86</v>
      </c>
      <c r="G18" s="100">
        <v>0.84</v>
      </c>
      <c r="H18" s="99">
        <v>0.94</v>
      </c>
      <c r="I18" s="101">
        <v>0.89</v>
      </c>
      <c r="J18" s="102">
        <v>0.85</v>
      </c>
      <c r="K18" s="100">
        <v>0.77</v>
      </c>
      <c r="L18" s="99">
        <v>0.83</v>
      </c>
      <c r="M18" s="103">
        <v>0.78</v>
      </c>
      <c r="N18" s="99">
        <v>0.81</v>
      </c>
      <c r="O18" s="101">
        <v>0.8</v>
      </c>
      <c r="P18" s="99">
        <v>0.71</v>
      </c>
      <c r="Q18" s="101">
        <v>0.79</v>
      </c>
      <c r="R18" s="102">
        <v>0.97</v>
      </c>
      <c r="S18" s="100">
        <v>0.99</v>
      </c>
      <c r="T18" s="99">
        <v>1</v>
      </c>
      <c r="U18" s="101">
        <v>0.96</v>
      </c>
      <c r="V18" s="102">
        <v>0.71</v>
      </c>
      <c r="W18" s="100">
        <v>0.67</v>
      </c>
      <c r="X18" s="99">
        <v>0.92</v>
      </c>
      <c r="Y18" s="101">
        <v>0.89</v>
      </c>
      <c r="Z18" s="102">
        <v>0.85</v>
      </c>
      <c r="AA18" s="100">
        <v>0.82</v>
      </c>
      <c r="AB18" s="99">
        <v>0.84</v>
      </c>
      <c r="AC18" s="101">
        <v>0.82</v>
      </c>
      <c r="AD18" s="99">
        <v>0.8</v>
      </c>
      <c r="AE18" s="101">
        <v>0.82</v>
      </c>
      <c r="AF18" s="102">
        <v>0.77</v>
      </c>
      <c r="AG18" s="103">
        <v>0.84</v>
      </c>
      <c r="AH18" s="99">
        <v>0.87</v>
      </c>
      <c r="AI18" s="101">
        <v>0.89</v>
      </c>
      <c r="AJ18" s="102">
        <v>1</v>
      </c>
      <c r="AK18" s="103">
        <v>1</v>
      </c>
      <c r="AL18" s="104">
        <v>0.88</v>
      </c>
      <c r="AM18" s="105">
        <v>0.87</v>
      </c>
    </row>
    <row r="19" spans="1:39" s="71" customFormat="1" ht="12">
      <c r="A19" s="95"/>
      <c r="B19" s="96"/>
      <c r="C19" s="97" t="s">
        <v>16</v>
      </c>
      <c r="D19" s="98">
        <v>34</v>
      </c>
      <c r="E19" s="98">
        <v>35</v>
      </c>
      <c r="F19" s="99">
        <v>0.79</v>
      </c>
      <c r="G19" s="100">
        <v>0.86</v>
      </c>
      <c r="H19" s="99">
        <v>0.88</v>
      </c>
      <c r="I19" s="101">
        <v>0.96</v>
      </c>
      <c r="J19" s="102">
        <v>0.81</v>
      </c>
      <c r="K19" s="100">
        <v>0.88</v>
      </c>
      <c r="L19" s="99">
        <v>0.82</v>
      </c>
      <c r="M19" s="103">
        <v>0.91</v>
      </c>
      <c r="N19" s="99">
        <v>0.69</v>
      </c>
      <c r="O19" s="101">
        <v>0.84</v>
      </c>
      <c r="P19" s="99">
        <v>0.88</v>
      </c>
      <c r="Q19" s="101">
        <v>0.97</v>
      </c>
      <c r="R19" s="102">
        <v>1</v>
      </c>
      <c r="S19" s="100">
        <v>1</v>
      </c>
      <c r="T19" s="99">
        <v>0.99</v>
      </c>
      <c r="U19" s="101">
        <v>1</v>
      </c>
      <c r="V19" s="102">
        <v>0.68</v>
      </c>
      <c r="W19" s="100">
        <v>0.85</v>
      </c>
      <c r="X19" s="99">
        <v>0.71</v>
      </c>
      <c r="Y19" s="101">
        <v>0.86</v>
      </c>
      <c r="Z19" s="102">
        <v>0.86</v>
      </c>
      <c r="AA19" s="100">
        <v>0.94</v>
      </c>
      <c r="AB19" s="99">
        <v>0.82</v>
      </c>
      <c r="AC19" s="101">
        <v>0.83</v>
      </c>
      <c r="AD19" s="99">
        <v>0.82</v>
      </c>
      <c r="AE19" s="101">
        <v>0.92</v>
      </c>
      <c r="AF19" s="102">
        <v>0.93</v>
      </c>
      <c r="AG19" s="103">
        <v>0.94</v>
      </c>
      <c r="AH19" s="99">
        <v>0.96</v>
      </c>
      <c r="AI19" s="101">
        <v>1</v>
      </c>
      <c r="AJ19" s="102">
        <v>1</v>
      </c>
      <c r="AK19" s="103">
        <v>1</v>
      </c>
      <c r="AL19" s="104">
        <v>0.88</v>
      </c>
      <c r="AM19" s="105">
        <v>0.94</v>
      </c>
    </row>
    <row r="20" spans="1:39" s="71" customFormat="1" ht="12">
      <c r="A20" s="95"/>
      <c r="B20" s="96"/>
      <c r="C20" s="97" t="s">
        <v>13</v>
      </c>
      <c r="D20" s="98">
        <v>166</v>
      </c>
      <c r="E20" s="98">
        <v>167</v>
      </c>
      <c r="F20" s="99">
        <v>0.83</v>
      </c>
      <c r="G20" s="100">
        <v>0.81</v>
      </c>
      <c r="H20" s="99">
        <v>0.87</v>
      </c>
      <c r="I20" s="101">
        <v>0.88</v>
      </c>
      <c r="J20" s="102">
        <v>0.81</v>
      </c>
      <c r="K20" s="100">
        <v>0.83</v>
      </c>
      <c r="L20" s="99">
        <v>0.77</v>
      </c>
      <c r="M20" s="103">
        <v>0.79</v>
      </c>
      <c r="N20" s="99">
        <v>0.74</v>
      </c>
      <c r="O20" s="101">
        <v>0.75</v>
      </c>
      <c r="P20" s="99">
        <v>0.8</v>
      </c>
      <c r="Q20" s="101">
        <v>0.76</v>
      </c>
      <c r="R20" s="102">
        <v>0.98</v>
      </c>
      <c r="S20" s="100">
        <v>0.99</v>
      </c>
      <c r="T20" s="99">
        <v>1</v>
      </c>
      <c r="U20" s="101">
        <v>0.99</v>
      </c>
      <c r="V20" s="102">
        <v>0.8</v>
      </c>
      <c r="W20" s="100">
        <v>0.78</v>
      </c>
      <c r="X20" s="99">
        <v>0.74</v>
      </c>
      <c r="Y20" s="101">
        <v>0.79</v>
      </c>
      <c r="Z20" s="102">
        <v>0.8</v>
      </c>
      <c r="AA20" s="100">
        <v>0.8</v>
      </c>
      <c r="AB20" s="99">
        <v>0.82</v>
      </c>
      <c r="AC20" s="101">
        <v>0.78</v>
      </c>
      <c r="AD20" s="99">
        <v>0.83</v>
      </c>
      <c r="AE20" s="101">
        <v>0.8</v>
      </c>
      <c r="AF20" s="102">
        <v>0.89</v>
      </c>
      <c r="AG20" s="103">
        <v>0.87</v>
      </c>
      <c r="AH20" s="99">
        <v>0.99</v>
      </c>
      <c r="AI20" s="101">
        <v>0.96</v>
      </c>
      <c r="AJ20" s="102">
        <v>1</v>
      </c>
      <c r="AK20" s="103">
        <v>1</v>
      </c>
      <c r="AL20" s="104">
        <v>0.88</v>
      </c>
      <c r="AM20" s="105">
        <v>0.87</v>
      </c>
    </row>
    <row r="21" spans="1:39" s="71" customFormat="1" ht="12">
      <c r="A21" s="95"/>
      <c r="B21" s="131"/>
      <c r="C21" s="97" t="s">
        <v>1</v>
      </c>
      <c r="D21" s="98">
        <v>148</v>
      </c>
      <c r="E21" s="98">
        <v>157</v>
      </c>
      <c r="F21" s="99">
        <v>0.84</v>
      </c>
      <c r="G21" s="100">
        <v>0.81</v>
      </c>
      <c r="H21" s="99">
        <v>0.87</v>
      </c>
      <c r="I21" s="101">
        <v>0.89</v>
      </c>
      <c r="J21" s="102">
        <v>0.82</v>
      </c>
      <c r="K21" s="100">
        <v>0.8</v>
      </c>
      <c r="L21" s="99">
        <v>0.81</v>
      </c>
      <c r="M21" s="103">
        <v>0.76</v>
      </c>
      <c r="N21" s="99">
        <v>0.77</v>
      </c>
      <c r="O21" s="101">
        <v>0.74</v>
      </c>
      <c r="P21" s="99">
        <v>0.76</v>
      </c>
      <c r="Q21" s="101">
        <v>0.75</v>
      </c>
      <c r="R21" s="102">
        <v>0.99</v>
      </c>
      <c r="S21" s="100">
        <v>0.98</v>
      </c>
      <c r="T21" s="99">
        <v>0.98</v>
      </c>
      <c r="U21" s="101">
        <v>0.99</v>
      </c>
      <c r="V21" s="102">
        <v>0.67</v>
      </c>
      <c r="W21" s="100">
        <v>0.76</v>
      </c>
      <c r="X21" s="99">
        <v>0.79</v>
      </c>
      <c r="Y21" s="101">
        <v>0.85</v>
      </c>
      <c r="Z21" s="102">
        <v>0.82</v>
      </c>
      <c r="AA21" s="100">
        <v>0.83</v>
      </c>
      <c r="AB21" s="99">
        <v>0.81</v>
      </c>
      <c r="AC21" s="101">
        <v>0.79</v>
      </c>
      <c r="AD21" s="99">
        <v>0.83</v>
      </c>
      <c r="AE21" s="101">
        <v>0.8</v>
      </c>
      <c r="AF21" s="102">
        <v>0.84</v>
      </c>
      <c r="AG21" s="103">
        <v>0.81</v>
      </c>
      <c r="AH21" s="99">
        <v>0.89</v>
      </c>
      <c r="AI21" s="101">
        <v>0.94</v>
      </c>
      <c r="AJ21" s="102">
        <v>0.99</v>
      </c>
      <c r="AK21" s="103">
        <v>1</v>
      </c>
      <c r="AL21" s="104">
        <v>0.87</v>
      </c>
      <c r="AM21" s="105">
        <v>0.87</v>
      </c>
    </row>
    <row r="22" spans="1:39" s="71" customFormat="1" ht="12">
      <c r="A22" s="95"/>
      <c r="B22" s="96"/>
      <c r="C22" s="97" t="s">
        <v>3</v>
      </c>
      <c r="D22" s="98">
        <v>32</v>
      </c>
      <c r="E22" s="98">
        <v>42</v>
      </c>
      <c r="F22" s="99">
        <v>0.81</v>
      </c>
      <c r="G22" s="100">
        <v>0.86</v>
      </c>
      <c r="H22" s="99">
        <v>0.91</v>
      </c>
      <c r="I22" s="101">
        <v>0.92</v>
      </c>
      <c r="J22" s="102">
        <v>0.81</v>
      </c>
      <c r="K22" s="100">
        <v>0.88</v>
      </c>
      <c r="L22" s="99">
        <v>0.77</v>
      </c>
      <c r="M22" s="103">
        <v>0.84</v>
      </c>
      <c r="N22" s="99">
        <v>0.64</v>
      </c>
      <c r="O22" s="101">
        <v>0.79</v>
      </c>
      <c r="P22" s="99">
        <v>0.79</v>
      </c>
      <c r="Q22" s="101">
        <v>0.74</v>
      </c>
      <c r="R22" s="102">
        <v>0.98</v>
      </c>
      <c r="S22" s="100">
        <v>1</v>
      </c>
      <c r="T22" s="99">
        <v>0.99</v>
      </c>
      <c r="U22" s="101">
        <v>1</v>
      </c>
      <c r="V22" s="102">
        <v>0.6</v>
      </c>
      <c r="W22" s="100">
        <v>0.74</v>
      </c>
      <c r="X22" s="99">
        <v>0.84</v>
      </c>
      <c r="Y22" s="101">
        <v>0.89</v>
      </c>
      <c r="Z22" s="102">
        <v>0.82</v>
      </c>
      <c r="AA22" s="100">
        <v>0.9</v>
      </c>
      <c r="AB22" s="99">
        <v>0.81</v>
      </c>
      <c r="AC22" s="101">
        <v>0.92</v>
      </c>
      <c r="AD22" s="99">
        <v>0.85</v>
      </c>
      <c r="AE22" s="101">
        <v>0.93</v>
      </c>
      <c r="AF22" s="102">
        <v>0.91</v>
      </c>
      <c r="AG22" s="103">
        <v>0.86</v>
      </c>
      <c r="AH22" s="99">
        <v>0.97</v>
      </c>
      <c r="AI22" s="101">
        <v>0.93</v>
      </c>
      <c r="AJ22" s="102">
        <v>0.97</v>
      </c>
      <c r="AK22" s="103">
        <v>0.99</v>
      </c>
      <c r="AL22" s="104">
        <v>0.87</v>
      </c>
      <c r="AM22" s="105">
        <v>0.91</v>
      </c>
    </row>
    <row r="23" spans="1:39" s="71" customFormat="1" ht="12">
      <c r="A23" s="95"/>
      <c r="B23" s="96"/>
      <c r="C23" s="97" t="s">
        <v>84</v>
      </c>
      <c r="D23" s="98">
        <v>30</v>
      </c>
      <c r="E23" s="98">
        <v>40</v>
      </c>
      <c r="F23" s="99">
        <v>0.83</v>
      </c>
      <c r="G23" s="100">
        <v>0.74</v>
      </c>
      <c r="H23" s="99">
        <v>0.91</v>
      </c>
      <c r="I23" s="101">
        <v>0.82</v>
      </c>
      <c r="J23" s="102">
        <v>0.86</v>
      </c>
      <c r="K23" s="100">
        <v>0.68</v>
      </c>
      <c r="L23" s="99">
        <v>0.83</v>
      </c>
      <c r="M23" s="103">
        <v>0.61</v>
      </c>
      <c r="N23" s="99">
        <v>0.8</v>
      </c>
      <c r="O23" s="101">
        <v>0.48</v>
      </c>
      <c r="P23" s="99">
        <v>0.83</v>
      </c>
      <c r="Q23" s="101">
        <v>0.56</v>
      </c>
      <c r="R23" s="102">
        <v>0.98</v>
      </c>
      <c r="S23" s="100">
        <v>0.93</v>
      </c>
      <c r="T23" s="99">
        <v>0.96</v>
      </c>
      <c r="U23" s="101">
        <v>0.97</v>
      </c>
      <c r="V23" s="102">
        <v>0.78</v>
      </c>
      <c r="W23" s="100">
        <v>0.55</v>
      </c>
      <c r="X23" s="99">
        <v>0.78</v>
      </c>
      <c r="Y23" s="101">
        <v>0.66</v>
      </c>
      <c r="Z23" s="102">
        <v>0.83</v>
      </c>
      <c r="AA23" s="100">
        <v>0.7</v>
      </c>
      <c r="AB23" s="99">
        <v>0.83</v>
      </c>
      <c r="AC23" s="101">
        <v>0.64</v>
      </c>
      <c r="AD23" s="99">
        <v>0.79</v>
      </c>
      <c r="AE23" s="101">
        <v>0.61</v>
      </c>
      <c r="AF23" s="102">
        <v>0.83</v>
      </c>
      <c r="AG23" s="103">
        <v>0.57</v>
      </c>
      <c r="AH23" s="99">
        <v>0.7</v>
      </c>
      <c r="AI23" s="101">
        <v>0.74</v>
      </c>
      <c r="AJ23" s="102">
        <v>0.98</v>
      </c>
      <c r="AK23" s="103">
        <v>0.93</v>
      </c>
      <c r="AL23" s="104">
        <v>0.87</v>
      </c>
      <c r="AM23" s="105">
        <v>0.73</v>
      </c>
    </row>
    <row r="24" spans="1:39" s="71" customFormat="1" ht="12">
      <c r="A24" s="106"/>
      <c r="B24" s="107"/>
      <c r="C24" s="108" t="s">
        <v>2</v>
      </c>
      <c r="D24" s="109">
        <v>123</v>
      </c>
      <c r="E24" s="109">
        <v>114</v>
      </c>
      <c r="F24" s="110">
        <v>0.83</v>
      </c>
      <c r="G24" s="111">
        <v>0.81</v>
      </c>
      <c r="H24" s="110">
        <v>0.85</v>
      </c>
      <c r="I24" s="112">
        <v>0.88</v>
      </c>
      <c r="J24" s="113">
        <v>0.81</v>
      </c>
      <c r="K24" s="111">
        <v>0.75</v>
      </c>
      <c r="L24" s="110">
        <v>0.8</v>
      </c>
      <c r="M24" s="114">
        <v>0.72</v>
      </c>
      <c r="N24" s="110">
        <v>0.76</v>
      </c>
      <c r="O24" s="112">
        <v>0.63</v>
      </c>
      <c r="P24" s="110">
        <v>0.74</v>
      </c>
      <c r="Q24" s="112">
        <v>0.64</v>
      </c>
      <c r="R24" s="113">
        <v>1</v>
      </c>
      <c r="S24" s="111">
        <v>0.97</v>
      </c>
      <c r="T24" s="110">
        <v>0.99</v>
      </c>
      <c r="U24" s="112">
        <v>0.96</v>
      </c>
      <c r="V24" s="113">
        <v>0.64</v>
      </c>
      <c r="W24" s="111">
        <v>0.62</v>
      </c>
      <c r="X24" s="110">
        <v>0.79</v>
      </c>
      <c r="Y24" s="112">
        <v>0.75</v>
      </c>
      <c r="Z24" s="113">
        <v>0.82</v>
      </c>
      <c r="AA24" s="111">
        <v>0.78</v>
      </c>
      <c r="AB24" s="110">
        <v>0.82</v>
      </c>
      <c r="AC24" s="112">
        <v>0.75</v>
      </c>
      <c r="AD24" s="110">
        <v>0.82</v>
      </c>
      <c r="AE24" s="112">
        <v>0.78</v>
      </c>
      <c r="AF24" s="113">
        <v>0.78</v>
      </c>
      <c r="AG24" s="114">
        <v>0.78</v>
      </c>
      <c r="AH24" s="110">
        <v>0.86</v>
      </c>
      <c r="AI24" s="112">
        <v>0.83</v>
      </c>
      <c r="AJ24" s="113">
        <v>0.99</v>
      </c>
      <c r="AK24" s="114">
        <v>0.98</v>
      </c>
      <c r="AL24" s="115">
        <v>0.86</v>
      </c>
      <c r="AM24" s="116">
        <v>0.82</v>
      </c>
    </row>
    <row r="25" spans="1:39" s="71" customFormat="1" ht="12">
      <c r="A25" s="106"/>
      <c r="B25" s="107"/>
      <c r="C25" s="108" t="s">
        <v>7</v>
      </c>
      <c r="D25" s="109">
        <v>70</v>
      </c>
      <c r="E25" s="109">
        <v>69</v>
      </c>
      <c r="F25" s="110">
        <v>0.8</v>
      </c>
      <c r="G25" s="111">
        <v>0.84</v>
      </c>
      <c r="H25" s="110">
        <v>0.86</v>
      </c>
      <c r="I25" s="112">
        <v>0.88</v>
      </c>
      <c r="J25" s="113">
        <v>0.82</v>
      </c>
      <c r="K25" s="111">
        <v>0.85</v>
      </c>
      <c r="L25" s="110">
        <v>0.82</v>
      </c>
      <c r="M25" s="114">
        <v>0.86</v>
      </c>
      <c r="N25" s="110">
        <v>0.74</v>
      </c>
      <c r="O25" s="112">
        <v>0.79</v>
      </c>
      <c r="P25" s="110">
        <v>0.78</v>
      </c>
      <c r="Q25" s="112">
        <v>0.83</v>
      </c>
      <c r="R25" s="113">
        <v>0.96</v>
      </c>
      <c r="S25" s="111">
        <v>0.99</v>
      </c>
      <c r="T25" s="110">
        <v>0.96</v>
      </c>
      <c r="U25" s="112">
        <v>0.99</v>
      </c>
      <c r="V25" s="113">
        <v>0.73</v>
      </c>
      <c r="W25" s="111">
        <v>0.7</v>
      </c>
      <c r="X25" s="110">
        <v>0.78</v>
      </c>
      <c r="Y25" s="112">
        <v>0.8</v>
      </c>
      <c r="Z25" s="113">
        <v>0.83</v>
      </c>
      <c r="AA25" s="111">
        <v>0.86</v>
      </c>
      <c r="AB25" s="110">
        <v>0.83</v>
      </c>
      <c r="AC25" s="112">
        <v>0.83</v>
      </c>
      <c r="AD25" s="110">
        <v>0.83</v>
      </c>
      <c r="AE25" s="112">
        <v>0.84</v>
      </c>
      <c r="AF25" s="113">
        <v>0.79</v>
      </c>
      <c r="AG25" s="114">
        <v>0.87</v>
      </c>
      <c r="AH25" s="110">
        <v>0.94</v>
      </c>
      <c r="AI25" s="112">
        <v>0.98</v>
      </c>
      <c r="AJ25" s="113">
        <v>0.99</v>
      </c>
      <c r="AK25" s="114">
        <v>0.99</v>
      </c>
      <c r="AL25" s="115">
        <v>0.86</v>
      </c>
      <c r="AM25" s="116">
        <v>0.89</v>
      </c>
    </row>
    <row r="26" spans="1:39" s="71" customFormat="1" ht="12">
      <c r="A26" s="106"/>
      <c r="B26" s="107"/>
      <c r="C26" s="108" t="s">
        <v>10</v>
      </c>
      <c r="D26" s="109">
        <v>74</v>
      </c>
      <c r="E26" s="109">
        <v>68</v>
      </c>
      <c r="F26" s="110">
        <v>0.8</v>
      </c>
      <c r="G26" s="111">
        <v>0.79</v>
      </c>
      <c r="H26" s="110">
        <v>0.84</v>
      </c>
      <c r="I26" s="112">
        <v>0.87</v>
      </c>
      <c r="J26" s="113">
        <v>0.79</v>
      </c>
      <c r="K26" s="111">
        <v>0.77</v>
      </c>
      <c r="L26" s="110">
        <v>0.8</v>
      </c>
      <c r="M26" s="114">
        <v>0.76</v>
      </c>
      <c r="N26" s="110">
        <v>0.73</v>
      </c>
      <c r="O26" s="112">
        <v>0.71</v>
      </c>
      <c r="P26" s="110">
        <v>0.77</v>
      </c>
      <c r="Q26" s="112">
        <v>0.72</v>
      </c>
      <c r="R26" s="113">
        <v>1</v>
      </c>
      <c r="S26" s="111">
        <v>1</v>
      </c>
      <c r="T26" s="110">
        <v>0.99</v>
      </c>
      <c r="U26" s="112">
        <v>0.99</v>
      </c>
      <c r="V26" s="113">
        <v>0.74</v>
      </c>
      <c r="W26" s="111">
        <v>0.77</v>
      </c>
      <c r="X26" s="110">
        <v>0.79</v>
      </c>
      <c r="Y26" s="112">
        <v>0.83</v>
      </c>
      <c r="Z26" s="113">
        <v>0.79</v>
      </c>
      <c r="AA26" s="111">
        <v>0.79</v>
      </c>
      <c r="AB26" s="110">
        <v>0.79</v>
      </c>
      <c r="AC26" s="112">
        <v>0.77</v>
      </c>
      <c r="AD26" s="110">
        <v>0.83</v>
      </c>
      <c r="AE26" s="112">
        <v>0.81</v>
      </c>
      <c r="AF26" s="113">
        <v>0.82</v>
      </c>
      <c r="AG26" s="114">
        <v>0.76</v>
      </c>
      <c r="AH26" s="110">
        <v>0.87</v>
      </c>
      <c r="AI26" s="112">
        <v>0.97</v>
      </c>
      <c r="AJ26" s="113">
        <v>1</v>
      </c>
      <c r="AK26" s="114">
        <v>0.99</v>
      </c>
      <c r="AL26" s="115">
        <v>0.86</v>
      </c>
      <c r="AM26" s="116">
        <v>0.86</v>
      </c>
    </row>
    <row r="27" spans="1:39" s="71" customFormat="1" ht="12">
      <c r="A27" s="106"/>
      <c r="B27" s="107"/>
      <c r="C27" s="108" t="s">
        <v>5</v>
      </c>
      <c r="D27" s="109">
        <v>43</v>
      </c>
      <c r="E27" s="109">
        <v>61</v>
      </c>
      <c r="F27" s="110">
        <v>0.78</v>
      </c>
      <c r="G27" s="111">
        <v>0.78</v>
      </c>
      <c r="H27" s="110">
        <v>0.85</v>
      </c>
      <c r="I27" s="112">
        <v>0.82</v>
      </c>
      <c r="J27" s="113">
        <v>0.78</v>
      </c>
      <c r="K27" s="111">
        <v>0.77</v>
      </c>
      <c r="L27" s="110">
        <v>0.83</v>
      </c>
      <c r="M27" s="114">
        <v>0.72</v>
      </c>
      <c r="N27" s="110">
        <v>0.74</v>
      </c>
      <c r="O27" s="112">
        <v>0.98</v>
      </c>
      <c r="P27" s="110">
        <v>0.73</v>
      </c>
      <c r="Q27" s="112">
        <v>0.7</v>
      </c>
      <c r="R27" s="113">
        <v>0.99</v>
      </c>
      <c r="S27" s="111">
        <v>0.9</v>
      </c>
      <c r="T27" s="110">
        <v>0.98</v>
      </c>
      <c r="U27" s="112">
        <v>0.98</v>
      </c>
      <c r="V27" s="113">
        <v>0.59</v>
      </c>
      <c r="W27" s="111">
        <v>0.64</v>
      </c>
      <c r="X27" s="110">
        <v>0.8</v>
      </c>
      <c r="Y27" s="112">
        <v>0.77</v>
      </c>
      <c r="Z27" s="113">
        <v>0.83</v>
      </c>
      <c r="AA27" s="111">
        <v>0.77</v>
      </c>
      <c r="AB27" s="110">
        <v>0.83</v>
      </c>
      <c r="AC27" s="112">
        <v>0.76</v>
      </c>
      <c r="AD27" s="110">
        <v>0.83</v>
      </c>
      <c r="AE27" s="112">
        <v>0.76</v>
      </c>
      <c r="AF27" s="113">
        <v>0.84</v>
      </c>
      <c r="AG27" s="114">
        <v>0.77</v>
      </c>
      <c r="AH27" s="110">
        <v>0.84</v>
      </c>
      <c r="AI27" s="112">
        <v>0.75</v>
      </c>
      <c r="AJ27" s="113">
        <v>1</v>
      </c>
      <c r="AK27" s="114">
        <v>0.98</v>
      </c>
      <c r="AL27" s="115">
        <v>0.85</v>
      </c>
      <c r="AM27" s="116">
        <v>0.81</v>
      </c>
    </row>
    <row r="28" spans="1:39" s="71" customFormat="1" ht="12">
      <c r="A28" s="106"/>
      <c r="B28" s="107"/>
      <c r="C28" s="108" t="s">
        <v>9</v>
      </c>
      <c r="D28" s="109">
        <v>45</v>
      </c>
      <c r="E28" s="109">
        <v>49</v>
      </c>
      <c r="F28" s="110">
        <v>0.83</v>
      </c>
      <c r="G28" s="111">
        <v>0.85</v>
      </c>
      <c r="H28" s="110">
        <v>0.89</v>
      </c>
      <c r="I28" s="112">
        <v>0.88</v>
      </c>
      <c r="J28" s="113">
        <v>0.81</v>
      </c>
      <c r="K28" s="111">
        <v>0.81</v>
      </c>
      <c r="L28" s="110">
        <v>0.77</v>
      </c>
      <c r="M28" s="114">
        <v>0.81</v>
      </c>
      <c r="N28" s="110">
        <v>0.73</v>
      </c>
      <c r="O28" s="112">
        <v>0.72</v>
      </c>
      <c r="P28" s="110">
        <v>0.74</v>
      </c>
      <c r="Q28" s="112">
        <v>0.75</v>
      </c>
      <c r="R28" s="113">
        <v>0.95</v>
      </c>
      <c r="S28" s="111">
        <v>0.97</v>
      </c>
      <c r="T28" s="110">
        <v>0.97</v>
      </c>
      <c r="U28" s="112">
        <v>0.97</v>
      </c>
      <c r="V28" s="113">
        <v>0.73</v>
      </c>
      <c r="W28" s="111">
        <v>0.63</v>
      </c>
      <c r="X28" s="110">
        <v>0.83</v>
      </c>
      <c r="Y28" s="112">
        <v>0.85</v>
      </c>
      <c r="Z28" s="113">
        <v>0.84</v>
      </c>
      <c r="AA28" s="111">
        <v>0.84</v>
      </c>
      <c r="AB28" s="110">
        <v>0.79</v>
      </c>
      <c r="AC28" s="112">
        <v>0.81</v>
      </c>
      <c r="AD28" s="110">
        <v>0.83</v>
      </c>
      <c r="AE28" s="112">
        <v>0.86</v>
      </c>
      <c r="AF28" s="113">
        <v>0.74</v>
      </c>
      <c r="AG28" s="114">
        <v>0.87</v>
      </c>
      <c r="AH28" s="110">
        <v>0.81</v>
      </c>
      <c r="AI28" s="112">
        <v>0.95</v>
      </c>
      <c r="AJ28" s="113">
        <v>0.97</v>
      </c>
      <c r="AK28" s="114">
        <v>0.99</v>
      </c>
      <c r="AL28" s="115">
        <v>0.85</v>
      </c>
      <c r="AM28" s="116">
        <v>0.87</v>
      </c>
    </row>
    <row r="29" spans="1:39" s="71" customFormat="1" ht="12">
      <c r="A29" s="106"/>
      <c r="B29" s="107"/>
      <c r="C29" s="108" t="s">
        <v>22</v>
      </c>
      <c r="D29" s="109">
        <v>165</v>
      </c>
      <c r="E29" s="109">
        <v>85</v>
      </c>
      <c r="F29" s="110">
        <v>0.8</v>
      </c>
      <c r="G29" s="111">
        <v>0.72</v>
      </c>
      <c r="H29" s="110">
        <v>0.89</v>
      </c>
      <c r="I29" s="112">
        <v>0.83</v>
      </c>
      <c r="J29" s="113">
        <v>0.8</v>
      </c>
      <c r="K29" s="111">
        <v>0.71</v>
      </c>
      <c r="L29" s="110">
        <v>0.75</v>
      </c>
      <c r="M29" s="114">
        <v>0.68</v>
      </c>
      <c r="N29" s="110">
        <v>0.7</v>
      </c>
      <c r="O29" s="112">
        <v>0.57</v>
      </c>
      <c r="P29" s="110">
        <v>0.61</v>
      </c>
      <c r="Q29" s="112">
        <v>0.63</v>
      </c>
      <c r="R29" s="113">
        <v>0.98</v>
      </c>
      <c r="S29" s="111">
        <v>0.98</v>
      </c>
      <c r="T29" s="110">
        <v>0.99</v>
      </c>
      <c r="U29" s="112">
        <v>0.98</v>
      </c>
      <c r="V29" s="113">
        <v>0.75</v>
      </c>
      <c r="W29" s="111">
        <v>0.61</v>
      </c>
      <c r="X29" s="110">
        <v>0.72</v>
      </c>
      <c r="Y29" s="112">
        <v>0.64</v>
      </c>
      <c r="Z29" s="113">
        <v>0.8</v>
      </c>
      <c r="AA29" s="111">
        <v>0.76</v>
      </c>
      <c r="AB29" s="110">
        <v>0.77</v>
      </c>
      <c r="AC29" s="112">
        <v>0.73</v>
      </c>
      <c r="AD29" s="110">
        <v>0.81</v>
      </c>
      <c r="AE29" s="112">
        <v>0.71</v>
      </c>
      <c r="AF29" s="113">
        <v>0.8</v>
      </c>
      <c r="AG29" s="114">
        <v>0.68</v>
      </c>
      <c r="AH29" s="110">
        <v>0.98</v>
      </c>
      <c r="AI29" s="112">
        <v>0.89</v>
      </c>
      <c r="AJ29" s="113">
        <v>1</v>
      </c>
      <c r="AK29" s="114">
        <v>0.99</v>
      </c>
      <c r="AL29" s="115">
        <v>0.85</v>
      </c>
      <c r="AM29" s="116">
        <v>0.78</v>
      </c>
    </row>
    <row r="30" spans="1:39" s="71" customFormat="1" ht="12">
      <c r="A30" s="106"/>
      <c r="B30" s="107"/>
      <c r="C30" s="108" t="s">
        <v>14</v>
      </c>
      <c r="D30" s="109">
        <v>103</v>
      </c>
      <c r="E30" s="109">
        <v>88</v>
      </c>
      <c r="F30" s="110">
        <v>0.81</v>
      </c>
      <c r="G30" s="111">
        <v>0.82</v>
      </c>
      <c r="H30" s="110">
        <v>0.85</v>
      </c>
      <c r="I30" s="112">
        <v>0.86</v>
      </c>
      <c r="J30" s="113">
        <v>0.77</v>
      </c>
      <c r="K30" s="111">
        <v>0.77</v>
      </c>
      <c r="L30" s="110">
        <v>0.73</v>
      </c>
      <c r="M30" s="114">
        <v>0.79</v>
      </c>
      <c r="N30" s="110">
        <v>0.69</v>
      </c>
      <c r="O30" s="112">
        <v>0.72</v>
      </c>
      <c r="P30" s="110">
        <v>0.76</v>
      </c>
      <c r="Q30" s="112">
        <v>0.73</v>
      </c>
      <c r="R30" s="113">
        <v>0.97</v>
      </c>
      <c r="S30" s="111">
        <v>0.97</v>
      </c>
      <c r="T30" s="110">
        <v>0.98</v>
      </c>
      <c r="U30" s="112">
        <v>0.99</v>
      </c>
      <c r="V30" s="113">
        <v>0.76</v>
      </c>
      <c r="W30" s="111">
        <v>0.78</v>
      </c>
      <c r="X30" s="110">
        <v>0.85</v>
      </c>
      <c r="Y30" s="112">
        <v>0.87</v>
      </c>
      <c r="Z30" s="113">
        <v>0.8</v>
      </c>
      <c r="AA30" s="111">
        <v>0.8</v>
      </c>
      <c r="AB30" s="110">
        <v>0.8</v>
      </c>
      <c r="AC30" s="112">
        <v>0.77</v>
      </c>
      <c r="AD30" s="110">
        <v>0.81</v>
      </c>
      <c r="AE30" s="112">
        <v>0.79</v>
      </c>
      <c r="AF30" s="113">
        <v>0.81</v>
      </c>
      <c r="AG30" s="114">
        <v>0.79</v>
      </c>
      <c r="AH30" s="110">
        <v>0.87</v>
      </c>
      <c r="AI30" s="112">
        <v>0.78</v>
      </c>
      <c r="AJ30" s="113">
        <v>0.99</v>
      </c>
      <c r="AK30" s="114">
        <v>0.99</v>
      </c>
      <c r="AL30" s="115">
        <v>0.85</v>
      </c>
      <c r="AM30" s="116">
        <v>0.85</v>
      </c>
    </row>
    <row r="31" spans="1:39" s="71" customFormat="1" ht="12">
      <c r="A31" s="106"/>
      <c r="B31" s="107"/>
      <c r="C31" s="108" t="s">
        <v>8</v>
      </c>
      <c r="D31" s="109">
        <v>117</v>
      </c>
      <c r="E31" s="109">
        <v>145</v>
      </c>
      <c r="F31" s="110">
        <v>0.79</v>
      </c>
      <c r="G31" s="111">
        <v>0.84</v>
      </c>
      <c r="H31" s="110">
        <v>0.83</v>
      </c>
      <c r="I31" s="112">
        <v>0.88</v>
      </c>
      <c r="J31" s="113">
        <v>0.78</v>
      </c>
      <c r="K31" s="111">
        <v>0.83</v>
      </c>
      <c r="L31" s="110">
        <v>0.76</v>
      </c>
      <c r="M31" s="114">
        <v>0.8</v>
      </c>
      <c r="N31" s="110">
        <v>0.67</v>
      </c>
      <c r="O31" s="112">
        <v>0.79</v>
      </c>
      <c r="P31" s="110">
        <v>0.62</v>
      </c>
      <c r="Q31" s="112">
        <v>0.75</v>
      </c>
      <c r="R31" s="113">
        <v>0.99</v>
      </c>
      <c r="S31" s="111">
        <v>0.99</v>
      </c>
      <c r="T31" s="110">
        <v>0.99</v>
      </c>
      <c r="U31" s="112">
        <v>0.98</v>
      </c>
      <c r="V31" s="113">
        <v>0.74</v>
      </c>
      <c r="W31" s="111">
        <v>0.73</v>
      </c>
      <c r="X31" s="110">
        <v>0.83</v>
      </c>
      <c r="Y31" s="112">
        <v>0.86</v>
      </c>
      <c r="Z31" s="113">
        <v>0.81</v>
      </c>
      <c r="AA31" s="111">
        <v>0.86</v>
      </c>
      <c r="AB31" s="110">
        <v>0.8</v>
      </c>
      <c r="AC31" s="112">
        <v>0.87</v>
      </c>
      <c r="AD31" s="110">
        <v>0.8</v>
      </c>
      <c r="AE31" s="112">
        <v>0.87</v>
      </c>
      <c r="AF31" s="113">
        <v>0.74</v>
      </c>
      <c r="AG31" s="114">
        <v>0.84</v>
      </c>
      <c r="AH31" s="110">
        <v>0.96</v>
      </c>
      <c r="AI31" s="112">
        <v>0.95</v>
      </c>
      <c r="AJ31" s="113">
        <v>0.99</v>
      </c>
      <c r="AK31" s="114">
        <v>1</v>
      </c>
      <c r="AL31" s="115">
        <v>0.84</v>
      </c>
      <c r="AM31" s="116">
        <v>0.89</v>
      </c>
    </row>
    <row r="32" spans="1:39" s="71" customFormat="1" ht="12">
      <c r="A32" s="106"/>
      <c r="B32" s="107"/>
      <c r="C32" s="108" t="s">
        <v>85</v>
      </c>
      <c r="D32" s="109">
        <v>61</v>
      </c>
      <c r="E32" s="109">
        <v>60</v>
      </c>
      <c r="F32" s="110">
        <v>0.82</v>
      </c>
      <c r="G32" s="111">
        <v>0.76</v>
      </c>
      <c r="H32" s="110">
        <v>0.85</v>
      </c>
      <c r="I32" s="112">
        <v>0.85</v>
      </c>
      <c r="J32" s="113">
        <v>0.78</v>
      </c>
      <c r="K32" s="111">
        <v>0.77</v>
      </c>
      <c r="L32" s="110">
        <v>0.69</v>
      </c>
      <c r="M32" s="114">
        <v>0.65</v>
      </c>
      <c r="N32" s="110">
        <v>0.74</v>
      </c>
      <c r="O32" s="112">
        <v>0.7</v>
      </c>
      <c r="P32" s="110">
        <v>0.68</v>
      </c>
      <c r="Q32" s="112">
        <v>0.7</v>
      </c>
      <c r="R32" s="113">
        <v>0.97</v>
      </c>
      <c r="S32" s="111">
        <v>0.98</v>
      </c>
      <c r="T32" s="110">
        <v>0.98</v>
      </c>
      <c r="U32" s="112">
        <v>1</v>
      </c>
      <c r="V32" s="113">
        <v>0.72</v>
      </c>
      <c r="W32" s="111">
        <v>0.73</v>
      </c>
      <c r="X32" s="110">
        <v>0.77</v>
      </c>
      <c r="Y32" s="112">
        <v>0.75</v>
      </c>
      <c r="Z32" s="113">
        <v>0.78</v>
      </c>
      <c r="AA32" s="111">
        <v>0.75</v>
      </c>
      <c r="AB32" s="110">
        <v>0.79</v>
      </c>
      <c r="AC32" s="112">
        <v>0.71</v>
      </c>
      <c r="AD32" s="110">
        <v>0.82</v>
      </c>
      <c r="AE32" s="112">
        <v>0.75</v>
      </c>
      <c r="AF32" s="113">
        <v>0.82</v>
      </c>
      <c r="AG32" s="114">
        <v>0.71</v>
      </c>
      <c r="AH32" s="110">
        <v>0.88</v>
      </c>
      <c r="AI32" s="112">
        <v>0.93</v>
      </c>
      <c r="AJ32" s="113">
        <v>0.99</v>
      </c>
      <c r="AK32" s="114">
        <v>1</v>
      </c>
      <c r="AL32" s="115">
        <v>0.84</v>
      </c>
      <c r="AM32" s="116">
        <v>0.82</v>
      </c>
    </row>
    <row r="33" spans="1:39" s="71" customFormat="1" ht="12">
      <c r="A33" s="106"/>
      <c r="B33" s="107"/>
      <c r="C33" s="108" t="s">
        <v>86</v>
      </c>
      <c r="D33" s="109">
        <v>58</v>
      </c>
      <c r="E33" s="109">
        <v>54</v>
      </c>
      <c r="F33" s="110">
        <v>0.78</v>
      </c>
      <c r="G33" s="111">
        <v>0.79</v>
      </c>
      <c r="H33" s="110">
        <v>0.84</v>
      </c>
      <c r="I33" s="112">
        <v>0.86</v>
      </c>
      <c r="J33" s="113">
        <v>0.76</v>
      </c>
      <c r="K33" s="111">
        <v>0.73</v>
      </c>
      <c r="L33" s="110">
        <v>0.75</v>
      </c>
      <c r="M33" s="114">
        <v>0.72</v>
      </c>
      <c r="N33" s="110">
        <v>0.74</v>
      </c>
      <c r="O33" s="112">
        <v>0.71</v>
      </c>
      <c r="P33" s="110">
        <v>0.73</v>
      </c>
      <c r="Q33" s="112">
        <v>0.67</v>
      </c>
      <c r="R33" s="113">
        <v>0.99</v>
      </c>
      <c r="S33" s="111">
        <v>0.99</v>
      </c>
      <c r="T33" s="110">
        <v>0.94</v>
      </c>
      <c r="U33" s="112">
        <v>0.98</v>
      </c>
      <c r="V33" s="113">
        <v>0.69</v>
      </c>
      <c r="W33" s="111">
        <v>0.67</v>
      </c>
      <c r="X33" s="110">
        <v>0.77</v>
      </c>
      <c r="Y33" s="112">
        <v>0.78</v>
      </c>
      <c r="Z33" s="113">
        <v>0.76</v>
      </c>
      <c r="AA33" s="111">
        <v>0.76</v>
      </c>
      <c r="AB33" s="110">
        <v>0.76</v>
      </c>
      <c r="AC33" s="112">
        <v>0.7</v>
      </c>
      <c r="AD33" s="110">
        <v>0.73</v>
      </c>
      <c r="AE33" s="112">
        <v>0.79</v>
      </c>
      <c r="AF33" s="113">
        <v>0.84</v>
      </c>
      <c r="AG33" s="114">
        <v>0.71</v>
      </c>
      <c r="AH33" s="110">
        <v>0.94</v>
      </c>
      <c r="AI33" s="112">
        <v>0.89</v>
      </c>
      <c r="AJ33" s="113">
        <v>0.98</v>
      </c>
      <c r="AK33" s="114">
        <v>0.9</v>
      </c>
      <c r="AL33" s="115">
        <v>0.84</v>
      </c>
      <c r="AM33" s="116">
        <v>0.82</v>
      </c>
    </row>
    <row r="34" spans="1:39" s="71" customFormat="1" ht="12">
      <c r="A34" s="106"/>
      <c r="B34" s="107"/>
      <c r="C34" s="108" t="s">
        <v>12</v>
      </c>
      <c r="D34" s="109">
        <v>72</v>
      </c>
      <c r="E34" s="109">
        <v>38</v>
      </c>
      <c r="F34" s="110">
        <v>0.83</v>
      </c>
      <c r="G34" s="111">
        <v>0.93</v>
      </c>
      <c r="H34" s="110">
        <v>0.86</v>
      </c>
      <c r="I34" s="112">
        <v>0.92</v>
      </c>
      <c r="J34" s="113">
        <v>0.7</v>
      </c>
      <c r="K34" s="111">
        <v>0.87</v>
      </c>
      <c r="L34" s="110">
        <v>0.75</v>
      </c>
      <c r="M34" s="114">
        <v>0.89</v>
      </c>
      <c r="N34" s="110">
        <v>0.65</v>
      </c>
      <c r="O34" s="112">
        <v>0.89</v>
      </c>
      <c r="P34" s="110">
        <v>0.68</v>
      </c>
      <c r="Q34" s="112">
        <v>0.93</v>
      </c>
      <c r="R34" s="113">
        <v>1</v>
      </c>
      <c r="S34" s="111">
        <v>1</v>
      </c>
      <c r="T34" s="110">
        <v>0.98</v>
      </c>
      <c r="U34" s="112">
        <v>1</v>
      </c>
      <c r="V34" s="113">
        <v>0.77</v>
      </c>
      <c r="W34" s="111">
        <v>0.9</v>
      </c>
      <c r="X34" s="110">
        <v>0.77</v>
      </c>
      <c r="Y34" s="112">
        <v>0.91</v>
      </c>
      <c r="Z34" s="113">
        <v>0.79</v>
      </c>
      <c r="AA34" s="111">
        <v>0.89</v>
      </c>
      <c r="AB34" s="110">
        <v>0.77</v>
      </c>
      <c r="AC34" s="112">
        <v>0.87</v>
      </c>
      <c r="AD34" s="110">
        <v>0.8</v>
      </c>
      <c r="AE34" s="112">
        <v>0.91</v>
      </c>
      <c r="AF34" s="113">
        <v>0.84</v>
      </c>
      <c r="AG34" s="114">
        <v>0.93</v>
      </c>
      <c r="AH34" s="110">
        <v>0.93</v>
      </c>
      <c r="AI34" s="112">
        <v>1</v>
      </c>
      <c r="AJ34" s="113">
        <v>0.99</v>
      </c>
      <c r="AK34" s="114">
        <v>1</v>
      </c>
      <c r="AL34" s="115">
        <v>0.84</v>
      </c>
      <c r="AM34" s="116">
        <v>0.95</v>
      </c>
    </row>
    <row r="35" spans="1:39" ht="12.75" thickBot="1">
      <c r="A35" s="132"/>
      <c r="B35" s="133"/>
      <c r="C35" s="119" t="s">
        <v>81</v>
      </c>
      <c r="D35" s="134"/>
      <c r="E35" s="135"/>
      <c r="F35" s="136">
        <f>(F14+F15+F16+F17+F18+F19+F20+F21+F22+F23+F24+F25+F26+F27+F28+F29+F30+F31+F32+F33+F34)/21</f>
        <v>0.8271428571428572</v>
      </c>
      <c r="G35" s="137">
        <f>(G14+G15+G16+G17+G18+G19+G20+G21+G22+G23+G24+G25+G26+G27+G28+G29+G30+G31+G32+G33+G34)/21</f>
        <v>0.8266666666666667</v>
      </c>
      <c r="H35" s="136">
        <f aca="true" t="shared" si="1" ref="H35:AJ35">(H14+H15+H16+H17+H18+H19+H20+H21+H22+H23+H24+H25+H26+H27+H28+H29+H30+H31+H32+H33+H34)/21</f>
        <v>0.8828571428571428</v>
      </c>
      <c r="I35" s="138">
        <f t="shared" si="1"/>
        <v>0.8861904761904763</v>
      </c>
      <c r="J35" s="139">
        <f t="shared" si="1"/>
        <v>0.8171428571428572</v>
      </c>
      <c r="K35" s="137">
        <f t="shared" si="1"/>
        <v>0.8076190476190475</v>
      </c>
      <c r="L35" s="136">
        <f t="shared" si="1"/>
        <v>0.7957142857142857</v>
      </c>
      <c r="M35" s="140">
        <f t="shared" si="1"/>
        <v>0.784761904761905</v>
      </c>
      <c r="N35" s="136">
        <f t="shared" si="1"/>
        <v>0.7504761904761905</v>
      </c>
      <c r="O35" s="138">
        <f t="shared" si="1"/>
        <v>0.7519047619047621</v>
      </c>
      <c r="P35" s="136">
        <f t="shared" si="1"/>
        <v>0.7709523809523808</v>
      </c>
      <c r="Q35" s="138">
        <f t="shared" si="1"/>
        <v>0.7661904761904762</v>
      </c>
      <c r="R35" s="139">
        <f t="shared" si="1"/>
        <v>0.9842857142857142</v>
      </c>
      <c r="S35" s="137">
        <f t="shared" si="1"/>
        <v>0.9804761904761905</v>
      </c>
      <c r="T35" s="136">
        <f t="shared" si="1"/>
        <v>0.9842857142857143</v>
      </c>
      <c r="U35" s="138">
        <f t="shared" si="1"/>
        <v>0.9861904761904764</v>
      </c>
      <c r="V35" s="139">
        <f t="shared" si="1"/>
        <v>0.7347619047619047</v>
      </c>
      <c r="W35" s="137">
        <f t="shared" si="1"/>
        <v>0.7352380952380952</v>
      </c>
      <c r="X35" s="136">
        <f t="shared" si="1"/>
        <v>0.8047619047619047</v>
      </c>
      <c r="Y35" s="138">
        <f t="shared" si="1"/>
        <v>0.8123809523809523</v>
      </c>
      <c r="Z35" s="139">
        <f t="shared" si="1"/>
        <v>0.8285714285714286</v>
      </c>
      <c r="AA35" s="137">
        <f t="shared" si="1"/>
        <v>0.8314285714285713</v>
      </c>
      <c r="AB35" s="136">
        <f t="shared" si="1"/>
        <v>0.8209523809523812</v>
      </c>
      <c r="AC35" s="138">
        <f t="shared" si="1"/>
        <v>0.8057142857142858</v>
      </c>
      <c r="AD35" s="136">
        <f t="shared" si="1"/>
        <v>0.8342857142857144</v>
      </c>
      <c r="AE35" s="138">
        <f t="shared" si="1"/>
        <v>0.8299999999999998</v>
      </c>
      <c r="AF35" s="141">
        <f t="shared" si="1"/>
        <v>0.8452380952380952</v>
      </c>
      <c r="AG35" s="140">
        <f>(AG14+AG15+AG16+AG17+AG18+AG19+AG20+AG21+AG22+AG23+AG24+AG25+AG26+AG27+AG28+AG29+AG30+AG31+AG32+AG33+AG34)/21</f>
        <v>0.8228571428571427</v>
      </c>
      <c r="AH35" s="142">
        <f t="shared" si="1"/>
        <v>0.9161904761904761</v>
      </c>
      <c r="AI35" s="138">
        <f>(AI14+AI15+AI16+AI17+AI18+AI19+AI20+AI21+AI22+AI23+AI24+AI25+AI26+AI27+AI28+AI29+AI30+AI31+AI32+AI33+AI34)/21</f>
        <v>0.9190476190476191</v>
      </c>
      <c r="AJ35" s="141">
        <f t="shared" si="1"/>
        <v>0.9914285714285713</v>
      </c>
      <c r="AK35" s="140">
        <f>(AK14+AK15+AK16+AK17+AK18+AK19+AK20+AK21+AK22+AK23+AK24+AK25+AK26+AK27+AK28+AK29+AK30+AK31+AK32+AK33+AK34)/21</f>
        <v>0.9861904761904763</v>
      </c>
      <c r="AL35" s="142">
        <f>(SUM(AL14:AL34))/21</f>
        <v>0.8728571428571426</v>
      </c>
      <c r="AM35" s="143">
        <f>(SUM(AM14:AM34))/21</f>
        <v>0.8685714285714285</v>
      </c>
    </row>
    <row r="36" spans="1:39" ht="12" thickBot="1">
      <c r="A36" s="144"/>
      <c r="B36" s="145"/>
      <c r="C36" s="145"/>
      <c r="D36" s="146"/>
      <c r="E36" s="147"/>
      <c r="F36" s="82"/>
      <c r="G36" s="148"/>
      <c r="H36" s="82"/>
      <c r="I36" s="149"/>
      <c r="J36" s="150"/>
      <c r="K36" s="148"/>
      <c r="L36" s="82"/>
      <c r="M36" s="151"/>
      <c r="N36" s="82"/>
      <c r="O36" s="149"/>
      <c r="P36" s="82"/>
      <c r="Q36" s="149"/>
      <c r="R36" s="150"/>
      <c r="S36" s="148"/>
      <c r="T36" s="82"/>
      <c r="U36" s="149"/>
      <c r="V36" s="150"/>
      <c r="W36" s="148"/>
      <c r="X36" s="82"/>
      <c r="Y36" s="149"/>
      <c r="Z36" s="150"/>
      <c r="AA36" s="148"/>
      <c r="AB36" s="82"/>
      <c r="AC36" s="149"/>
      <c r="AD36" s="82"/>
      <c r="AE36" s="149"/>
      <c r="AF36" s="152"/>
      <c r="AG36" s="151"/>
      <c r="AH36" s="153"/>
      <c r="AI36" s="149"/>
      <c r="AJ36" s="152"/>
      <c r="AK36" s="151"/>
      <c r="AL36" s="154"/>
      <c r="AM36" s="155"/>
    </row>
    <row r="37" spans="1:39" s="71" customFormat="1" ht="12">
      <c r="A37" s="84">
        <v>2</v>
      </c>
      <c r="B37" s="130" t="s">
        <v>87</v>
      </c>
      <c r="C37" s="86" t="s">
        <v>88</v>
      </c>
      <c r="D37" s="87">
        <v>18</v>
      </c>
      <c r="E37" s="87">
        <v>25</v>
      </c>
      <c r="F37" s="88">
        <v>0.89</v>
      </c>
      <c r="G37" s="89">
        <v>0.75</v>
      </c>
      <c r="H37" s="88">
        <v>0.99</v>
      </c>
      <c r="I37" s="90">
        <v>0.91</v>
      </c>
      <c r="J37" s="91">
        <v>0.92</v>
      </c>
      <c r="K37" s="89">
        <v>0.82</v>
      </c>
      <c r="L37" s="88">
        <v>0.88</v>
      </c>
      <c r="M37" s="92">
        <v>0.75</v>
      </c>
      <c r="N37" s="88">
        <v>0.99</v>
      </c>
      <c r="O37" s="90">
        <v>0.68</v>
      </c>
      <c r="P37" s="88">
        <v>0.93</v>
      </c>
      <c r="Q37" s="90">
        <v>0.72</v>
      </c>
      <c r="R37" s="91">
        <v>1</v>
      </c>
      <c r="S37" s="89">
        <v>0.9</v>
      </c>
      <c r="T37" s="88">
        <v>1</v>
      </c>
      <c r="U37" s="90">
        <v>1</v>
      </c>
      <c r="V37" s="91">
        <v>0.94</v>
      </c>
      <c r="W37" s="89">
        <v>0.68</v>
      </c>
      <c r="X37" s="88">
        <v>0.99</v>
      </c>
      <c r="Y37" s="90">
        <v>0.87</v>
      </c>
      <c r="Z37" s="91">
        <v>0.97</v>
      </c>
      <c r="AA37" s="89">
        <v>0.83</v>
      </c>
      <c r="AB37" s="88">
        <v>0.99</v>
      </c>
      <c r="AC37" s="90">
        <v>0.75</v>
      </c>
      <c r="AD37" s="88">
        <v>0.99</v>
      </c>
      <c r="AE37" s="90">
        <v>0.82</v>
      </c>
      <c r="AF37" s="91">
        <v>0.99</v>
      </c>
      <c r="AG37" s="92">
        <v>0.82</v>
      </c>
      <c r="AH37" s="88">
        <v>1</v>
      </c>
      <c r="AI37" s="90">
        <v>0.73</v>
      </c>
      <c r="AJ37" s="91">
        <v>1</v>
      </c>
      <c r="AK37" s="92">
        <v>0.96</v>
      </c>
      <c r="AL37" s="93">
        <v>0.98</v>
      </c>
      <c r="AM37" s="94">
        <v>0.84</v>
      </c>
    </row>
    <row r="38" spans="1:39" s="71" customFormat="1" ht="12">
      <c r="A38" s="95"/>
      <c r="B38" s="96"/>
      <c r="C38" s="97" t="s">
        <v>40</v>
      </c>
      <c r="D38" s="98">
        <v>30</v>
      </c>
      <c r="E38" s="98">
        <v>21</v>
      </c>
      <c r="F38" s="99">
        <v>0.93</v>
      </c>
      <c r="G38" s="100">
        <v>0.8</v>
      </c>
      <c r="H38" s="99">
        <v>0.97</v>
      </c>
      <c r="I38" s="101">
        <v>0.85</v>
      </c>
      <c r="J38" s="102">
        <v>0.91</v>
      </c>
      <c r="K38" s="100">
        <v>0.77</v>
      </c>
      <c r="L38" s="99">
        <v>0.92</v>
      </c>
      <c r="M38" s="103">
        <v>0.81</v>
      </c>
      <c r="N38" s="99">
        <v>0.88</v>
      </c>
      <c r="O38" s="101">
        <v>0.83</v>
      </c>
      <c r="P38" s="99">
        <v>0.83</v>
      </c>
      <c r="Q38" s="101">
        <v>0.79</v>
      </c>
      <c r="R38" s="102">
        <v>1</v>
      </c>
      <c r="S38" s="100">
        <v>1</v>
      </c>
      <c r="T38" s="99">
        <v>0.97</v>
      </c>
      <c r="U38" s="101">
        <v>1</v>
      </c>
      <c r="V38" s="102">
        <v>0.85</v>
      </c>
      <c r="W38" s="100">
        <v>0.71</v>
      </c>
      <c r="X38" s="99">
        <v>0.92</v>
      </c>
      <c r="Y38" s="101">
        <v>0.88</v>
      </c>
      <c r="Z38" s="102">
        <v>0.92</v>
      </c>
      <c r="AA38" s="100">
        <v>0.85</v>
      </c>
      <c r="AB38" s="99">
        <v>0.93</v>
      </c>
      <c r="AC38" s="101">
        <v>0.83</v>
      </c>
      <c r="AD38" s="99">
        <v>0.92</v>
      </c>
      <c r="AE38" s="101">
        <v>0.87</v>
      </c>
      <c r="AF38" s="102">
        <v>0.93</v>
      </c>
      <c r="AG38" s="103">
        <v>0.79</v>
      </c>
      <c r="AH38" s="99">
        <v>0.91</v>
      </c>
      <c r="AI38" s="101">
        <v>0.94</v>
      </c>
      <c r="AJ38" s="102">
        <v>1</v>
      </c>
      <c r="AK38" s="103">
        <v>1</v>
      </c>
      <c r="AL38" s="104">
        <v>0.94</v>
      </c>
      <c r="AM38" s="105">
        <v>0.88</v>
      </c>
    </row>
    <row r="39" spans="1:39" s="71" customFormat="1" ht="12">
      <c r="A39" s="106"/>
      <c r="B39" s="107"/>
      <c r="C39" s="108" t="s">
        <v>89</v>
      </c>
      <c r="D39" s="109">
        <v>26</v>
      </c>
      <c r="E39" s="109">
        <v>29</v>
      </c>
      <c r="F39" s="110">
        <v>0.85</v>
      </c>
      <c r="G39" s="111">
        <v>0.78</v>
      </c>
      <c r="H39" s="110">
        <v>0.8</v>
      </c>
      <c r="I39" s="112">
        <v>0.84</v>
      </c>
      <c r="J39" s="113">
        <v>0.8</v>
      </c>
      <c r="K39" s="111">
        <v>0.79</v>
      </c>
      <c r="L39" s="110">
        <v>0.77</v>
      </c>
      <c r="M39" s="114">
        <v>0.76</v>
      </c>
      <c r="N39" s="110">
        <v>0.7</v>
      </c>
      <c r="O39" s="112">
        <v>0.75</v>
      </c>
      <c r="P39" s="110">
        <v>0.71</v>
      </c>
      <c r="Q39" s="112">
        <v>0.75</v>
      </c>
      <c r="R39" s="113">
        <v>1</v>
      </c>
      <c r="S39" s="111">
        <v>1</v>
      </c>
      <c r="T39" s="110">
        <v>1</v>
      </c>
      <c r="U39" s="112">
        <v>1</v>
      </c>
      <c r="V39" s="113">
        <v>0.8</v>
      </c>
      <c r="W39" s="111">
        <v>0.77</v>
      </c>
      <c r="X39" s="110">
        <v>0.73</v>
      </c>
      <c r="Y39" s="112">
        <v>0.77</v>
      </c>
      <c r="Z39" s="113">
        <v>0.79</v>
      </c>
      <c r="AA39" s="111">
        <v>0.85</v>
      </c>
      <c r="AB39" s="110">
        <v>0.78</v>
      </c>
      <c r="AC39" s="112">
        <v>0.85</v>
      </c>
      <c r="AD39" s="110">
        <v>0.81</v>
      </c>
      <c r="AE39" s="112">
        <v>0.84</v>
      </c>
      <c r="AF39" s="113">
        <v>0.77</v>
      </c>
      <c r="AG39" s="114">
        <v>0.85</v>
      </c>
      <c r="AH39" s="110">
        <v>0.93</v>
      </c>
      <c r="AI39" s="112">
        <v>0.96</v>
      </c>
      <c r="AJ39" s="113">
        <v>1</v>
      </c>
      <c r="AK39" s="114">
        <v>1</v>
      </c>
      <c r="AL39" s="115">
        <v>0.85</v>
      </c>
      <c r="AM39" s="116">
        <v>0.87</v>
      </c>
    </row>
    <row r="40" spans="1:39" s="71" customFormat="1" ht="12">
      <c r="A40" s="106"/>
      <c r="B40" s="107"/>
      <c r="C40" s="108" t="s">
        <v>90</v>
      </c>
      <c r="D40" s="109">
        <v>20</v>
      </c>
      <c r="E40" s="109">
        <v>16</v>
      </c>
      <c r="F40" s="110">
        <v>0.74</v>
      </c>
      <c r="G40" s="111">
        <v>0.84</v>
      </c>
      <c r="H40" s="110">
        <v>0.78</v>
      </c>
      <c r="I40" s="112">
        <v>0.94</v>
      </c>
      <c r="J40" s="113">
        <v>0.71</v>
      </c>
      <c r="K40" s="111">
        <v>0.83</v>
      </c>
      <c r="L40" s="110">
        <v>0.68</v>
      </c>
      <c r="M40" s="114">
        <v>0.81</v>
      </c>
      <c r="N40" s="110">
        <v>0.76</v>
      </c>
      <c r="O40" s="112">
        <v>0.73</v>
      </c>
      <c r="P40" s="110">
        <v>0.7</v>
      </c>
      <c r="Q40" s="112">
        <v>0.8</v>
      </c>
      <c r="R40" s="113">
        <v>0.98</v>
      </c>
      <c r="S40" s="111">
        <v>0.98</v>
      </c>
      <c r="T40" s="110">
        <v>0.98</v>
      </c>
      <c r="U40" s="112">
        <v>1</v>
      </c>
      <c r="V40" s="113">
        <v>0.68</v>
      </c>
      <c r="W40" s="111">
        <v>0.83</v>
      </c>
      <c r="X40" s="110">
        <v>0.65</v>
      </c>
      <c r="Y40" s="112">
        <v>0.83</v>
      </c>
      <c r="Z40" s="113">
        <v>0.81</v>
      </c>
      <c r="AA40" s="111">
        <v>0.86</v>
      </c>
      <c r="AB40" s="110">
        <v>0.74</v>
      </c>
      <c r="AC40" s="112">
        <v>0.84</v>
      </c>
      <c r="AD40" s="110">
        <v>0.78</v>
      </c>
      <c r="AE40" s="112">
        <v>0.89</v>
      </c>
      <c r="AF40" s="113">
        <v>0.81</v>
      </c>
      <c r="AG40" s="114">
        <v>0.89</v>
      </c>
      <c r="AH40" s="110">
        <v>1</v>
      </c>
      <c r="AI40" s="112">
        <v>0.84</v>
      </c>
      <c r="AJ40" s="113">
        <v>1</v>
      </c>
      <c r="AK40" s="114">
        <v>1</v>
      </c>
      <c r="AL40" s="115">
        <v>0.83</v>
      </c>
      <c r="AM40" s="116">
        <v>0.89</v>
      </c>
    </row>
    <row r="41" spans="1:39" s="71" customFormat="1" ht="12">
      <c r="A41" s="106"/>
      <c r="B41" s="107"/>
      <c r="C41" s="108" t="s">
        <v>38</v>
      </c>
      <c r="D41" s="109">
        <v>10</v>
      </c>
      <c r="E41" s="109">
        <v>15</v>
      </c>
      <c r="F41" s="110">
        <v>0.73</v>
      </c>
      <c r="G41" s="111">
        <v>0.77</v>
      </c>
      <c r="H41" s="110">
        <v>0.8</v>
      </c>
      <c r="I41" s="112">
        <v>0.85</v>
      </c>
      <c r="J41" s="113">
        <v>0.75</v>
      </c>
      <c r="K41" s="111">
        <v>0.65</v>
      </c>
      <c r="L41" s="110">
        <v>0.75</v>
      </c>
      <c r="M41" s="114">
        <v>0.73</v>
      </c>
      <c r="N41" s="110">
        <v>0.58</v>
      </c>
      <c r="O41" s="112">
        <v>0.58</v>
      </c>
      <c r="P41" s="110">
        <v>0.75</v>
      </c>
      <c r="Q41" s="112">
        <v>0.72</v>
      </c>
      <c r="R41" s="113">
        <v>1</v>
      </c>
      <c r="S41" s="111">
        <v>0.82</v>
      </c>
      <c r="T41" s="110">
        <v>1</v>
      </c>
      <c r="U41" s="112">
        <v>0.87</v>
      </c>
      <c r="V41" s="113">
        <v>0.7</v>
      </c>
      <c r="W41" s="111">
        <v>0.65</v>
      </c>
      <c r="X41" s="110">
        <v>0.63</v>
      </c>
      <c r="Y41" s="112">
        <v>0.55</v>
      </c>
      <c r="Z41" s="113">
        <v>0.75</v>
      </c>
      <c r="AA41" s="111">
        <v>0.75</v>
      </c>
      <c r="AB41" s="110">
        <v>0.75</v>
      </c>
      <c r="AC41" s="112">
        <v>0.77</v>
      </c>
      <c r="AD41" s="110">
        <v>0.75</v>
      </c>
      <c r="AE41" s="112">
        <v>0.8</v>
      </c>
      <c r="AF41" s="113">
        <v>0.68</v>
      </c>
      <c r="AG41" s="114">
        <v>0.8</v>
      </c>
      <c r="AH41" s="110">
        <v>1</v>
      </c>
      <c r="AI41" s="112">
        <v>0.9</v>
      </c>
      <c r="AJ41" s="113">
        <v>1</v>
      </c>
      <c r="AK41" s="114">
        <v>0.93</v>
      </c>
      <c r="AL41" s="115">
        <v>0.81</v>
      </c>
      <c r="AM41" s="116">
        <v>0.79</v>
      </c>
    </row>
    <row r="42" spans="1:39" ht="12.75" thickBot="1">
      <c r="A42" s="132"/>
      <c r="B42" s="133"/>
      <c r="C42" s="119" t="s">
        <v>81</v>
      </c>
      <c r="D42" s="120"/>
      <c r="E42" s="156"/>
      <c r="F42" s="136">
        <f>(F37+F38+F39+F40+F41)/5</f>
        <v>0.8280000000000001</v>
      </c>
      <c r="G42" s="137">
        <f>(G37+G38+G39+G40+G41)/5</f>
        <v>0.788</v>
      </c>
      <c r="H42" s="136">
        <f aca="true" t="shared" si="2" ref="H42:AK42">(H37+H38+H39+H40+H41)/5</f>
        <v>0.868</v>
      </c>
      <c r="I42" s="138">
        <f t="shared" si="2"/>
        <v>0.8779999999999999</v>
      </c>
      <c r="J42" s="139">
        <f t="shared" si="2"/>
        <v>0.818</v>
      </c>
      <c r="K42" s="137">
        <f t="shared" si="2"/>
        <v>0.772</v>
      </c>
      <c r="L42" s="136">
        <f t="shared" si="2"/>
        <v>0.8</v>
      </c>
      <c r="M42" s="140">
        <f t="shared" si="2"/>
        <v>0.772</v>
      </c>
      <c r="N42" s="136">
        <f t="shared" si="2"/>
        <v>0.782</v>
      </c>
      <c r="O42" s="138">
        <f t="shared" si="2"/>
        <v>0.714</v>
      </c>
      <c r="P42" s="136">
        <f t="shared" si="2"/>
        <v>0.784</v>
      </c>
      <c r="Q42" s="138">
        <f t="shared" si="2"/>
        <v>0.7559999999999999</v>
      </c>
      <c r="R42" s="139">
        <f t="shared" si="2"/>
        <v>0.9960000000000001</v>
      </c>
      <c r="S42" s="137">
        <f t="shared" si="2"/>
        <v>0.9400000000000001</v>
      </c>
      <c r="T42" s="136">
        <f t="shared" si="2"/>
        <v>0.9899999999999999</v>
      </c>
      <c r="U42" s="138">
        <f t="shared" si="2"/>
        <v>0.974</v>
      </c>
      <c r="V42" s="139">
        <f t="shared" si="2"/>
        <v>0.7939999999999999</v>
      </c>
      <c r="W42" s="137">
        <f t="shared" si="2"/>
        <v>0.728</v>
      </c>
      <c r="X42" s="136">
        <f t="shared" si="2"/>
        <v>0.784</v>
      </c>
      <c r="Y42" s="138">
        <f t="shared" si="2"/>
        <v>0.78</v>
      </c>
      <c r="Z42" s="139">
        <f t="shared" si="2"/>
        <v>0.8480000000000001</v>
      </c>
      <c r="AA42" s="137">
        <f t="shared" si="2"/>
        <v>0.828</v>
      </c>
      <c r="AB42" s="136">
        <f t="shared" si="2"/>
        <v>0.8380000000000001</v>
      </c>
      <c r="AC42" s="138">
        <f t="shared" si="2"/>
        <v>0.808</v>
      </c>
      <c r="AD42" s="136">
        <f t="shared" si="2"/>
        <v>0.85</v>
      </c>
      <c r="AE42" s="138">
        <f t="shared" si="2"/>
        <v>0.844</v>
      </c>
      <c r="AF42" s="141">
        <f t="shared" si="2"/>
        <v>0.836</v>
      </c>
      <c r="AG42" s="140">
        <f t="shared" si="2"/>
        <v>0.8300000000000001</v>
      </c>
      <c r="AH42" s="142">
        <f t="shared" si="2"/>
        <v>0.968</v>
      </c>
      <c r="AI42" s="138">
        <f t="shared" si="2"/>
        <v>0.874</v>
      </c>
      <c r="AJ42" s="141">
        <f t="shared" si="2"/>
        <v>1</v>
      </c>
      <c r="AK42" s="140">
        <f t="shared" si="2"/>
        <v>0.978</v>
      </c>
      <c r="AL42" s="142">
        <f>(SUM(AL37:AL41))/5</f>
        <v>0.882</v>
      </c>
      <c r="AM42" s="143">
        <f>(AM37+AM38+AM39+AM40+AM41)/5</f>
        <v>0.8539999999999999</v>
      </c>
    </row>
    <row r="43" spans="1:39" ht="12.75" thickBot="1">
      <c r="A43" s="242" t="s">
        <v>91</v>
      </c>
      <c r="B43" s="243"/>
      <c r="C43" s="244"/>
      <c r="D43" s="157">
        <v>2763</v>
      </c>
      <c r="E43" s="157">
        <v>2657</v>
      </c>
      <c r="F43" s="158">
        <v>0.83</v>
      </c>
      <c r="G43" s="159">
        <f>(G12+G35+G42)/3</f>
        <v>0.8157222222222223</v>
      </c>
      <c r="H43" s="160">
        <v>0.88</v>
      </c>
      <c r="I43" s="161">
        <f>(I12+I35+I42)/3</f>
        <v>0.8830634920634921</v>
      </c>
      <c r="J43" s="162">
        <v>0.82</v>
      </c>
      <c r="K43" s="159">
        <f>(K12+K35+K42)/3</f>
        <v>0.8048730158730159</v>
      </c>
      <c r="L43" s="160">
        <v>0.79</v>
      </c>
      <c r="M43" s="163">
        <f>(M12+M35+M42)/3</f>
        <v>0.783920634920635</v>
      </c>
      <c r="N43" s="160">
        <v>0.76</v>
      </c>
      <c r="O43" s="161">
        <v>0.76</v>
      </c>
      <c r="P43" s="160">
        <v>0.74</v>
      </c>
      <c r="Q43" s="161">
        <v>0.74</v>
      </c>
      <c r="R43" s="162">
        <v>0.98</v>
      </c>
      <c r="S43" s="159">
        <v>0.98</v>
      </c>
      <c r="T43" s="160">
        <v>0.98</v>
      </c>
      <c r="U43" s="161">
        <f>(U12+U35+U42)/3</f>
        <v>0.9792301587301587</v>
      </c>
      <c r="V43" s="162">
        <v>0.75</v>
      </c>
      <c r="W43" s="159">
        <v>0.75</v>
      </c>
      <c r="X43" s="160">
        <v>0.8</v>
      </c>
      <c r="Y43" s="161">
        <v>0.8</v>
      </c>
      <c r="Z43" s="162">
        <v>0.82</v>
      </c>
      <c r="AA43" s="159">
        <v>0.82</v>
      </c>
      <c r="AB43" s="160">
        <v>0.82</v>
      </c>
      <c r="AC43" s="161">
        <f>(AC12+AC35+AC42)/3</f>
        <v>0.8179047619047619</v>
      </c>
      <c r="AD43" s="160">
        <v>0.84</v>
      </c>
      <c r="AE43" s="161">
        <f>(AE12+AE35+AE42)/3</f>
        <v>0.8438333333333333</v>
      </c>
      <c r="AF43" s="162">
        <f>(AF12+AF35+AF42)/3</f>
        <v>0.839579365079365</v>
      </c>
      <c r="AG43" s="163">
        <f>(AG12+AG35+AG42)/3</f>
        <v>0.8342857142857142</v>
      </c>
      <c r="AH43" s="160">
        <v>0.92</v>
      </c>
      <c r="AI43" s="161">
        <v>0.92</v>
      </c>
      <c r="AJ43" s="162">
        <v>0.98</v>
      </c>
      <c r="AK43" s="163">
        <v>0.98</v>
      </c>
      <c r="AL43" s="160">
        <f>(AL12+AL35+AL42)/3</f>
        <v>0.8707857142857143</v>
      </c>
      <c r="AM43" s="164">
        <f>(AM12+AM35+AM42)/3</f>
        <v>0.8650238095238095</v>
      </c>
    </row>
    <row r="46" spans="1:7" ht="15.75">
      <c r="A46" s="165"/>
      <c r="G46" s="166"/>
    </row>
    <row r="47" spans="1:32" ht="15.75">
      <c r="A47" s="165" t="s">
        <v>92</v>
      </c>
      <c r="AF47" s="165"/>
    </row>
  </sheetData>
  <mergeCells count="24">
    <mergeCell ref="A1:AL1"/>
    <mergeCell ref="A3:A5"/>
    <mergeCell ref="B3:B5"/>
    <mergeCell ref="C3:C5"/>
    <mergeCell ref="D3:E4"/>
    <mergeCell ref="F3:AK3"/>
    <mergeCell ref="AL3:AM4"/>
    <mergeCell ref="F4:G4"/>
    <mergeCell ref="H4:I4"/>
    <mergeCell ref="J4:K4"/>
    <mergeCell ref="L4:M4"/>
    <mergeCell ref="N4:O4"/>
    <mergeCell ref="P4:Q4"/>
    <mergeCell ref="R4:S4"/>
    <mergeCell ref="AJ4:AK4"/>
    <mergeCell ref="A43:C43"/>
    <mergeCell ref="AB4:AC4"/>
    <mergeCell ref="AD4:AE4"/>
    <mergeCell ref="AF4:AG4"/>
    <mergeCell ref="AH4:AI4"/>
    <mergeCell ref="T4:U4"/>
    <mergeCell ref="V4:W4"/>
    <mergeCell ref="X4:Y4"/>
    <mergeCell ref="Z4:A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2"/>
  <sheetViews>
    <sheetView workbookViewId="0" topLeftCell="A1">
      <selection activeCell="AA52" sqref="AA52"/>
    </sheetView>
  </sheetViews>
  <sheetFormatPr defaultColWidth="9.00390625" defaultRowHeight="12.75"/>
  <cols>
    <col min="1" max="1" width="4.875" style="50" customWidth="1"/>
    <col min="2" max="2" width="19.375" style="50" bestFit="1" customWidth="1"/>
    <col min="3" max="26" width="5.625" style="50" bestFit="1" customWidth="1"/>
    <col min="27" max="27" width="6.25390625" style="50" customWidth="1"/>
    <col min="28" max="31" width="5.625" style="50" bestFit="1" customWidth="1"/>
    <col min="32" max="32" width="5.625" style="49" bestFit="1" customWidth="1"/>
    <col min="33" max="16384" width="9.125" style="49" customWidth="1"/>
  </cols>
  <sheetData>
    <row r="1" spans="1:38" ht="29.25" customHeight="1">
      <c r="A1" s="271" t="s">
        <v>93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168"/>
      <c r="AH1" s="168"/>
      <c r="AI1" s="168"/>
      <c r="AJ1" s="168"/>
      <c r="AK1" s="168"/>
      <c r="AL1" s="168"/>
    </row>
    <row r="2" spans="1:38" ht="14.25" customHeight="1" thickBo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8"/>
      <c r="AH2" s="168"/>
      <c r="AI2" s="168"/>
      <c r="AJ2" s="168"/>
      <c r="AK2" s="168"/>
      <c r="AL2" s="168"/>
    </row>
    <row r="3" spans="1:32" s="54" customFormat="1" ht="11.25" customHeight="1" thickBot="1">
      <c r="A3" s="272" t="s">
        <v>31</v>
      </c>
      <c r="B3" s="275" t="s">
        <v>0</v>
      </c>
      <c r="C3" s="272" t="s">
        <v>57</v>
      </c>
      <c r="D3" s="278"/>
      <c r="E3" s="280" t="s">
        <v>33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2"/>
      <c r="AE3" s="272" t="s">
        <v>94</v>
      </c>
      <c r="AF3" s="278"/>
    </row>
    <row r="4" spans="1:32" s="54" customFormat="1" ht="45" customHeight="1">
      <c r="A4" s="273"/>
      <c r="B4" s="276"/>
      <c r="C4" s="273"/>
      <c r="D4" s="279"/>
      <c r="E4" s="266" t="s">
        <v>59</v>
      </c>
      <c r="F4" s="270"/>
      <c r="G4" s="266" t="s">
        <v>61</v>
      </c>
      <c r="H4" s="270"/>
      <c r="I4" s="266" t="s">
        <v>95</v>
      </c>
      <c r="J4" s="270"/>
      <c r="K4" s="266" t="s">
        <v>96</v>
      </c>
      <c r="L4" s="270"/>
      <c r="M4" s="266" t="s">
        <v>97</v>
      </c>
      <c r="N4" s="270"/>
      <c r="O4" s="266" t="s">
        <v>64</v>
      </c>
      <c r="P4" s="270"/>
      <c r="Q4" s="266" t="s">
        <v>98</v>
      </c>
      <c r="R4" s="270"/>
      <c r="S4" s="266" t="s">
        <v>65</v>
      </c>
      <c r="T4" s="270"/>
      <c r="U4" s="266" t="s">
        <v>99</v>
      </c>
      <c r="V4" s="270"/>
      <c r="W4" s="266" t="s">
        <v>100</v>
      </c>
      <c r="X4" s="270"/>
      <c r="Y4" s="266" t="s">
        <v>101</v>
      </c>
      <c r="Z4" s="270"/>
      <c r="AA4" s="266" t="s">
        <v>102</v>
      </c>
      <c r="AB4" s="270"/>
      <c r="AC4" s="266" t="s">
        <v>17</v>
      </c>
      <c r="AD4" s="267"/>
      <c r="AE4" s="273"/>
      <c r="AF4" s="279"/>
    </row>
    <row r="5" spans="1:32" s="54" customFormat="1" ht="12" thickBot="1">
      <c r="A5" s="274"/>
      <c r="B5" s="277"/>
      <c r="C5" s="169" t="s">
        <v>74</v>
      </c>
      <c r="D5" s="170" t="s">
        <v>75</v>
      </c>
      <c r="E5" s="169" t="s">
        <v>74</v>
      </c>
      <c r="F5" s="170" t="s">
        <v>75</v>
      </c>
      <c r="G5" s="169" t="s">
        <v>74</v>
      </c>
      <c r="H5" s="170" t="s">
        <v>75</v>
      </c>
      <c r="I5" s="169" t="s">
        <v>74</v>
      </c>
      <c r="J5" s="170" t="s">
        <v>75</v>
      </c>
      <c r="K5" s="169" t="s">
        <v>74</v>
      </c>
      <c r="L5" s="170" t="s">
        <v>75</v>
      </c>
      <c r="M5" s="169" t="s">
        <v>74</v>
      </c>
      <c r="N5" s="170" t="s">
        <v>75</v>
      </c>
      <c r="O5" s="169" t="s">
        <v>74</v>
      </c>
      <c r="P5" s="170" t="s">
        <v>75</v>
      </c>
      <c r="Q5" s="169" t="s">
        <v>74</v>
      </c>
      <c r="R5" s="170" t="s">
        <v>75</v>
      </c>
      <c r="S5" s="169" t="s">
        <v>74</v>
      </c>
      <c r="T5" s="170" t="s">
        <v>75</v>
      </c>
      <c r="U5" s="169" t="s">
        <v>74</v>
      </c>
      <c r="V5" s="170" t="s">
        <v>75</v>
      </c>
      <c r="W5" s="169" t="s">
        <v>74</v>
      </c>
      <c r="X5" s="170" t="s">
        <v>75</v>
      </c>
      <c r="Y5" s="169" t="s">
        <v>74</v>
      </c>
      <c r="Z5" s="170" t="s">
        <v>75</v>
      </c>
      <c r="AA5" s="169" t="s">
        <v>74</v>
      </c>
      <c r="AB5" s="170" t="s">
        <v>75</v>
      </c>
      <c r="AC5" s="169" t="s">
        <v>74</v>
      </c>
      <c r="AD5" s="171" t="s">
        <v>75</v>
      </c>
      <c r="AE5" s="169" t="s">
        <v>74</v>
      </c>
      <c r="AF5" s="170" t="s">
        <v>75</v>
      </c>
    </row>
    <row r="6" spans="1:32" s="71" customFormat="1" ht="12">
      <c r="A6" s="172">
        <v>1</v>
      </c>
      <c r="B6" s="173" t="s">
        <v>1</v>
      </c>
      <c r="C6" s="174">
        <v>157</v>
      </c>
      <c r="D6" s="175">
        <v>149</v>
      </c>
      <c r="E6" s="176">
        <v>0.69</v>
      </c>
      <c r="F6" s="177">
        <v>0.54</v>
      </c>
      <c r="G6" s="176">
        <v>0.68</v>
      </c>
      <c r="H6" s="178">
        <v>0.53</v>
      </c>
      <c r="I6" s="176">
        <v>0.63</v>
      </c>
      <c r="J6" s="178">
        <v>0.54</v>
      </c>
      <c r="K6" s="176">
        <v>0.59</v>
      </c>
      <c r="L6" s="178">
        <v>0.51</v>
      </c>
      <c r="M6" s="176">
        <v>0.53</v>
      </c>
      <c r="N6" s="178">
        <v>0.47</v>
      </c>
      <c r="O6" s="176">
        <v>0.54</v>
      </c>
      <c r="P6" s="178">
        <v>0.48</v>
      </c>
      <c r="Q6" s="176">
        <v>0.83</v>
      </c>
      <c r="R6" s="178">
        <v>0.68</v>
      </c>
      <c r="S6" s="176">
        <v>0.82</v>
      </c>
      <c r="T6" s="178">
        <v>0.6</v>
      </c>
      <c r="U6" s="176">
        <v>0.75</v>
      </c>
      <c r="V6" s="178">
        <v>0.63</v>
      </c>
      <c r="W6" s="176">
        <v>0.67</v>
      </c>
      <c r="X6" s="178">
        <v>0.58</v>
      </c>
      <c r="Y6" s="176">
        <v>0.6</v>
      </c>
      <c r="Z6" s="178">
        <v>0.5</v>
      </c>
      <c r="AA6" s="176">
        <v>0.58</v>
      </c>
      <c r="AB6" s="178">
        <v>0.48</v>
      </c>
      <c r="AC6" s="176">
        <v>0.86</v>
      </c>
      <c r="AD6" s="179">
        <v>0.63</v>
      </c>
      <c r="AE6" s="180">
        <f>(E6+G6+I6+K6+M6+O6+Q6+S6+U6+W6+Y6+AA6+AC6)/13</f>
        <v>0.6746153846153846</v>
      </c>
      <c r="AF6" s="181">
        <f>(F6+H6+J6+L6+N6+P6+R6+T6+V6+X6+Z6+AB6+AD6)/13</f>
        <v>0.5515384615384614</v>
      </c>
    </row>
    <row r="7" spans="1:32" s="71" customFormat="1" ht="12">
      <c r="A7" s="183">
        <v>2</v>
      </c>
      <c r="B7" s="184" t="s">
        <v>2</v>
      </c>
      <c r="C7" s="185">
        <v>171</v>
      </c>
      <c r="D7" s="186">
        <v>200</v>
      </c>
      <c r="E7" s="110">
        <v>0.64</v>
      </c>
      <c r="F7" s="110">
        <v>0.74</v>
      </c>
      <c r="G7" s="110">
        <v>0.64</v>
      </c>
      <c r="H7" s="111">
        <v>0.7</v>
      </c>
      <c r="I7" s="110">
        <v>0.63</v>
      </c>
      <c r="J7" s="111">
        <v>0.65</v>
      </c>
      <c r="K7" s="110">
        <v>0.56</v>
      </c>
      <c r="L7" s="111">
        <v>0.57</v>
      </c>
      <c r="M7" s="110">
        <v>0.57</v>
      </c>
      <c r="N7" s="111">
        <v>0.62</v>
      </c>
      <c r="O7" s="110">
        <v>0.67</v>
      </c>
      <c r="P7" s="111">
        <v>0.67</v>
      </c>
      <c r="Q7" s="110">
        <v>0.93</v>
      </c>
      <c r="R7" s="111">
        <v>0.93</v>
      </c>
      <c r="S7" s="110">
        <v>0.97</v>
      </c>
      <c r="T7" s="111">
        <v>0.96</v>
      </c>
      <c r="U7" s="110">
        <v>0.64</v>
      </c>
      <c r="V7" s="111">
        <v>0.73</v>
      </c>
      <c r="W7" s="110">
        <v>0.7</v>
      </c>
      <c r="X7" s="111">
        <v>0.58</v>
      </c>
      <c r="Y7" s="110">
        <v>0.7</v>
      </c>
      <c r="Z7" s="111">
        <v>0.61</v>
      </c>
      <c r="AA7" s="110">
        <v>0.6</v>
      </c>
      <c r="AB7" s="111">
        <v>0.66</v>
      </c>
      <c r="AC7" s="110">
        <v>1</v>
      </c>
      <c r="AD7" s="114">
        <v>0.86</v>
      </c>
      <c r="AE7" s="180">
        <f aca="true" t="shared" si="0" ref="AE7:AF48">(E7+G7+I7+K7+M7+O7+Q7+S7+U7+W7+Y7+AA7+AC7)/13</f>
        <v>0.7115384615384616</v>
      </c>
      <c r="AF7" s="181">
        <f t="shared" si="0"/>
        <v>0.7138461538461538</v>
      </c>
    </row>
    <row r="8" spans="1:32" s="71" customFormat="1" ht="12">
      <c r="A8" s="187">
        <v>3</v>
      </c>
      <c r="B8" s="184" t="s">
        <v>3</v>
      </c>
      <c r="C8" s="185">
        <v>80</v>
      </c>
      <c r="D8" s="188">
        <v>80</v>
      </c>
      <c r="E8" s="110">
        <v>0.78</v>
      </c>
      <c r="F8" s="176">
        <v>0.75</v>
      </c>
      <c r="G8" s="110">
        <v>0.73</v>
      </c>
      <c r="H8" s="189">
        <v>0.73</v>
      </c>
      <c r="I8" s="110">
        <v>0.69</v>
      </c>
      <c r="J8" s="189">
        <v>0.7</v>
      </c>
      <c r="K8" s="110">
        <v>0.59</v>
      </c>
      <c r="L8" s="189">
        <v>0.57</v>
      </c>
      <c r="M8" s="110">
        <v>0.61</v>
      </c>
      <c r="N8" s="189">
        <v>0.61</v>
      </c>
      <c r="O8" s="110">
        <v>0.79</v>
      </c>
      <c r="P8" s="189">
        <v>0.74</v>
      </c>
      <c r="Q8" s="110">
        <v>0.94</v>
      </c>
      <c r="R8" s="189">
        <v>0.96</v>
      </c>
      <c r="S8" s="110">
        <v>0.95</v>
      </c>
      <c r="T8" s="189">
        <v>0.94</v>
      </c>
      <c r="U8" s="110">
        <v>0.82</v>
      </c>
      <c r="V8" s="189">
        <v>0.76</v>
      </c>
      <c r="W8" s="110">
        <v>0.6</v>
      </c>
      <c r="X8" s="189">
        <v>0.6</v>
      </c>
      <c r="Y8" s="110">
        <v>0.66</v>
      </c>
      <c r="Z8" s="189">
        <v>0.63</v>
      </c>
      <c r="AA8" s="110">
        <v>0.67</v>
      </c>
      <c r="AB8" s="189">
        <v>0.63</v>
      </c>
      <c r="AC8" s="110">
        <v>0.84</v>
      </c>
      <c r="AD8" s="190">
        <v>0.79</v>
      </c>
      <c r="AE8" s="180">
        <f t="shared" si="0"/>
        <v>0.7438461538461537</v>
      </c>
      <c r="AF8" s="181">
        <f t="shared" si="0"/>
        <v>0.7238461538461538</v>
      </c>
    </row>
    <row r="9" spans="1:32" s="71" customFormat="1" ht="12">
      <c r="A9" s="183">
        <v>4</v>
      </c>
      <c r="B9" s="184" t="s">
        <v>4</v>
      </c>
      <c r="C9" s="185">
        <v>175</v>
      </c>
      <c r="D9" s="186">
        <v>200</v>
      </c>
      <c r="E9" s="110">
        <v>0.72</v>
      </c>
      <c r="F9" s="110">
        <v>0.64</v>
      </c>
      <c r="G9" s="110">
        <v>0.65</v>
      </c>
      <c r="H9" s="111">
        <v>0.62</v>
      </c>
      <c r="I9" s="110">
        <v>0.66</v>
      </c>
      <c r="J9" s="111">
        <v>0.61</v>
      </c>
      <c r="K9" s="110">
        <v>0.61</v>
      </c>
      <c r="L9" s="111">
        <v>0.61</v>
      </c>
      <c r="M9" s="110">
        <v>0.64</v>
      </c>
      <c r="N9" s="111">
        <v>0.62</v>
      </c>
      <c r="O9" s="110">
        <v>0.67</v>
      </c>
      <c r="P9" s="111">
        <v>0.62</v>
      </c>
      <c r="Q9" s="110">
        <v>0.93</v>
      </c>
      <c r="R9" s="111">
        <v>0.89</v>
      </c>
      <c r="S9" s="110">
        <v>0.93</v>
      </c>
      <c r="T9" s="111">
        <v>0.89</v>
      </c>
      <c r="U9" s="110">
        <v>0.57</v>
      </c>
      <c r="V9" s="111">
        <v>0.6</v>
      </c>
      <c r="W9" s="110">
        <v>0.6</v>
      </c>
      <c r="X9" s="111">
        <v>0.58</v>
      </c>
      <c r="Y9" s="110">
        <v>0.63</v>
      </c>
      <c r="Z9" s="111">
        <v>0.59</v>
      </c>
      <c r="AA9" s="110">
        <v>0.61</v>
      </c>
      <c r="AB9" s="111">
        <v>0.59</v>
      </c>
      <c r="AC9" s="110">
        <v>0.89</v>
      </c>
      <c r="AD9" s="114">
        <v>0.77</v>
      </c>
      <c r="AE9" s="180">
        <f t="shared" si="0"/>
        <v>0.7007692307692307</v>
      </c>
      <c r="AF9" s="181">
        <f t="shared" si="0"/>
        <v>0.6638461538461538</v>
      </c>
    </row>
    <row r="10" spans="1:32" s="71" customFormat="1" ht="12">
      <c r="A10" s="183">
        <v>5</v>
      </c>
      <c r="B10" s="184" t="s">
        <v>38</v>
      </c>
      <c r="C10" s="185">
        <v>75</v>
      </c>
      <c r="D10" s="186">
        <v>80</v>
      </c>
      <c r="E10" s="110">
        <v>0.64</v>
      </c>
      <c r="F10" s="110">
        <v>0.93</v>
      </c>
      <c r="G10" s="110">
        <v>0.64</v>
      </c>
      <c r="H10" s="111">
        <v>0.92</v>
      </c>
      <c r="I10" s="110">
        <v>0.57</v>
      </c>
      <c r="J10" s="111">
        <v>0.9</v>
      </c>
      <c r="K10" s="110">
        <v>0.45</v>
      </c>
      <c r="L10" s="111">
        <v>0.89</v>
      </c>
      <c r="M10" s="110">
        <v>0.53</v>
      </c>
      <c r="N10" s="111">
        <v>0.88</v>
      </c>
      <c r="O10" s="110">
        <v>0.65</v>
      </c>
      <c r="P10" s="111">
        <v>0.93</v>
      </c>
      <c r="Q10" s="110">
        <v>0.81</v>
      </c>
      <c r="R10" s="111">
        <v>1</v>
      </c>
      <c r="S10" s="110">
        <v>0.94</v>
      </c>
      <c r="T10" s="111">
        <v>1</v>
      </c>
      <c r="U10" s="110">
        <v>0.66</v>
      </c>
      <c r="V10" s="111">
        <v>0.92</v>
      </c>
      <c r="W10" s="110">
        <v>0.59</v>
      </c>
      <c r="X10" s="111">
        <v>0.89</v>
      </c>
      <c r="Y10" s="110">
        <v>0.57</v>
      </c>
      <c r="Z10" s="111">
        <v>0.9</v>
      </c>
      <c r="AA10" s="110">
        <v>0.6</v>
      </c>
      <c r="AB10" s="111">
        <v>0.91</v>
      </c>
      <c r="AC10" s="110">
        <v>0.83</v>
      </c>
      <c r="AD10" s="114">
        <v>0.98</v>
      </c>
      <c r="AE10" s="180">
        <f t="shared" si="0"/>
        <v>0.6523076923076924</v>
      </c>
      <c r="AF10" s="181">
        <f t="shared" si="0"/>
        <v>0.9269230769230771</v>
      </c>
    </row>
    <row r="11" spans="1:32" s="71" customFormat="1" ht="12">
      <c r="A11" s="187">
        <v>6</v>
      </c>
      <c r="B11" s="184" t="s">
        <v>5</v>
      </c>
      <c r="C11" s="185">
        <v>70</v>
      </c>
      <c r="D11" s="186">
        <v>70</v>
      </c>
      <c r="E11" s="110">
        <v>0.54</v>
      </c>
      <c r="F11" s="110">
        <v>0.61</v>
      </c>
      <c r="G11" s="110">
        <v>0.56</v>
      </c>
      <c r="H11" s="111">
        <v>0.62</v>
      </c>
      <c r="I11" s="110">
        <v>0.58</v>
      </c>
      <c r="J11" s="111">
        <v>0.59</v>
      </c>
      <c r="K11" s="110">
        <v>0.52</v>
      </c>
      <c r="L11" s="111">
        <v>0.48</v>
      </c>
      <c r="M11" s="110">
        <v>0.51</v>
      </c>
      <c r="N11" s="111">
        <v>0.46</v>
      </c>
      <c r="O11" s="110">
        <v>0.57</v>
      </c>
      <c r="P11" s="111">
        <v>0.54</v>
      </c>
      <c r="Q11" s="110">
        <v>0.8</v>
      </c>
      <c r="R11" s="111">
        <v>0.72</v>
      </c>
      <c r="S11" s="110">
        <v>0.83</v>
      </c>
      <c r="T11" s="111">
        <v>0.73</v>
      </c>
      <c r="U11" s="110">
        <v>0.65</v>
      </c>
      <c r="V11" s="111">
        <v>0.66</v>
      </c>
      <c r="W11" s="110">
        <v>0.54</v>
      </c>
      <c r="X11" s="111">
        <v>0.53</v>
      </c>
      <c r="Y11" s="110">
        <v>0.49</v>
      </c>
      <c r="Z11" s="111">
        <v>0.32</v>
      </c>
      <c r="AA11" s="110">
        <v>0.56</v>
      </c>
      <c r="AB11" s="111">
        <v>0.49</v>
      </c>
      <c r="AC11" s="110">
        <v>0.94</v>
      </c>
      <c r="AD11" s="114">
        <v>0.88</v>
      </c>
      <c r="AE11" s="180">
        <f t="shared" si="0"/>
        <v>0.6223076923076923</v>
      </c>
      <c r="AF11" s="181">
        <f t="shared" si="0"/>
        <v>0.586923076923077</v>
      </c>
    </row>
    <row r="12" spans="1:32" s="71" customFormat="1" ht="12">
      <c r="A12" s="183">
        <v>7</v>
      </c>
      <c r="B12" s="184" t="s">
        <v>6</v>
      </c>
      <c r="C12" s="191">
        <v>100</v>
      </c>
      <c r="D12" s="192">
        <v>100</v>
      </c>
      <c r="E12" s="110">
        <v>0.72</v>
      </c>
      <c r="F12" s="193">
        <v>0.77</v>
      </c>
      <c r="G12" s="110">
        <v>0.68</v>
      </c>
      <c r="H12" s="194">
        <v>0.78</v>
      </c>
      <c r="I12" s="110">
        <v>0.69</v>
      </c>
      <c r="J12" s="194">
        <v>0.76</v>
      </c>
      <c r="K12" s="110">
        <v>0.59</v>
      </c>
      <c r="L12" s="194">
        <v>0.73</v>
      </c>
      <c r="M12" s="110">
        <v>0.63</v>
      </c>
      <c r="N12" s="194">
        <v>0.74</v>
      </c>
      <c r="O12" s="110">
        <v>0.77</v>
      </c>
      <c r="P12" s="194">
        <v>0.79</v>
      </c>
      <c r="Q12" s="110">
        <v>0.89</v>
      </c>
      <c r="R12" s="194">
        <v>1</v>
      </c>
      <c r="S12" s="110">
        <v>0.9</v>
      </c>
      <c r="T12" s="194">
        <v>1</v>
      </c>
      <c r="U12" s="110">
        <v>0.72</v>
      </c>
      <c r="V12" s="194">
        <v>0.83</v>
      </c>
      <c r="W12" s="110">
        <v>0.6</v>
      </c>
      <c r="X12" s="194">
        <v>0.71</v>
      </c>
      <c r="Y12" s="110">
        <v>0.65</v>
      </c>
      <c r="Z12" s="194">
        <v>0.74</v>
      </c>
      <c r="AA12" s="110">
        <v>0.74</v>
      </c>
      <c r="AB12" s="194">
        <v>0.78</v>
      </c>
      <c r="AC12" s="110">
        <v>0.86</v>
      </c>
      <c r="AD12" s="195">
        <v>0.97</v>
      </c>
      <c r="AE12" s="180">
        <f t="shared" si="0"/>
        <v>0.7261538461538461</v>
      </c>
      <c r="AF12" s="181">
        <f t="shared" si="0"/>
        <v>0.8153846153846154</v>
      </c>
    </row>
    <row r="13" spans="1:32" s="71" customFormat="1" ht="12">
      <c r="A13" s="183">
        <v>8</v>
      </c>
      <c r="B13" s="184" t="s">
        <v>7</v>
      </c>
      <c r="C13" s="185">
        <v>70</v>
      </c>
      <c r="D13" s="186">
        <v>72</v>
      </c>
      <c r="E13" s="110">
        <v>0.76</v>
      </c>
      <c r="F13" s="110">
        <v>0.69</v>
      </c>
      <c r="G13" s="110">
        <v>0.71</v>
      </c>
      <c r="H13" s="111">
        <v>0.68</v>
      </c>
      <c r="I13" s="110">
        <v>0.69</v>
      </c>
      <c r="J13" s="111">
        <v>0.63</v>
      </c>
      <c r="K13" s="110">
        <v>0.67</v>
      </c>
      <c r="L13" s="111">
        <v>0.58</v>
      </c>
      <c r="M13" s="110">
        <v>0.64</v>
      </c>
      <c r="N13" s="111">
        <v>0.56</v>
      </c>
      <c r="O13" s="110">
        <v>0.65</v>
      </c>
      <c r="P13" s="111">
        <v>0.66</v>
      </c>
      <c r="Q13" s="110">
        <v>0.92</v>
      </c>
      <c r="R13" s="111">
        <v>0.84</v>
      </c>
      <c r="S13" s="110">
        <v>0.97</v>
      </c>
      <c r="T13" s="111">
        <v>0.83</v>
      </c>
      <c r="U13" s="110">
        <v>0.74</v>
      </c>
      <c r="V13" s="111">
        <v>0.7</v>
      </c>
      <c r="W13" s="110">
        <v>0.55</v>
      </c>
      <c r="X13" s="111">
        <v>0.53</v>
      </c>
      <c r="Y13" s="110">
        <v>0.56</v>
      </c>
      <c r="Z13" s="111">
        <v>0.49</v>
      </c>
      <c r="AA13" s="110">
        <v>0.51</v>
      </c>
      <c r="AB13" s="111">
        <v>0.55</v>
      </c>
      <c r="AC13" s="110">
        <v>0.91</v>
      </c>
      <c r="AD13" s="114">
        <v>0.81</v>
      </c>
      <c r="AE13" s="180">
        <f t="shared" si="0"/>
        <v>0.7138461538461538</v>
      </c>
      <c r="AF13" s="181">
        <f t="shared" si="0"/>
        <v>0.6576923076923078</v>
      </c>
    </row>
    <row r="14" spans="1:32" s="71" customFormat="1" ht="12">
      <c r="A14" s="187">
        <v>9</v>
      </c>
      <c r="B14" s="184" t="s">
        <v>8</v>
      </c>
      <c r="C14" s="185">
        <v>200</v>
      </c>
      <c r="D14" s="188">
        <v>200</v>
      </c>
      <c r="E14" s="110">
        <v>0.57</v>
      </c>
      <c r="F14" s="176">
        <v>0.62</v>
      </c>
      <c r="G14" s="110">
        <v>0.51</v>
      </c>
      <c r="H14" s="189">
        <v>0.56</v>
      </c>
      <c r="I14" s="110">
        <v>0.43</v>
      </c>
      <c r="J14" s="189">
        <v>0.55</v>
      </c>
      <c r="K14" s="110">
        <v>0.37</v>
      </c>
      <c r="L14" s="189">
        <v>0.47</v>
      </c>
      <c r="M14" s="110">
        <v>0.4</v>
      </c>
      <c r="N14" s="189">
        <v>0.44</v>
      </c>
      <c r="O14" s="110">
        <v>0.38</v>
      </c>
      <c r="P14" s="189">
        <v>0.41</v>
      </c>
      <c r="Q14" s="110">
        <v>0.73</v>
      </c>
      <c r="R14" s="189">
        <v>0.85</v>
      </c>
      <c r="S14" s="110">
        <v>0.91</v>
      </c>
      <c r="T14" s="189">
        <v>0.76</v>
      </c>
      <c r="U14" s="110">
        <v>0.65</v>
      </c>
      <c r="V14" s="189">
        <v>0.76</v>
      </c>
      <c r="W14" s="110">
        <v>0.46</v>
      </c>
      <c r="X14" s="189">
        <v>0.52</v>
      </c>
      <c r="Y14" s="110">
        <v>0.46</v>
      </c>
      <c r="Z14" s="189">
        <v>0.46</v>
      </c>
      <c r="AA14" s="110">
        <v>0.46</v>
      </c>
      <c r="AB14" s="189">
        <v>0.46</v>
      </c>
      <c r="AC14" s="110">
        <v>0.81</v>
      </c>
      <c r="AD14" s="190">
        <v>0.77</v>
      </c>
      <c r="AE14" s="180">
        <f t="shared" si="0"/>
        <v>0.5492307692307693</v>
      </c>
      <c r="AF14" s="181">
        <f t="shared" si="0"/>
        <v>0.5869230769230769</v>
      </c>
    </row>
    <row r="15" spans="1:32" s="71" customFormat="1" ht="12">
      <c r="A15" s="183">
        <v>10</v>
      </c>
      <c r="B15" s="184" t="s">
        <v>103</v>
      </c>
      <c r="C15" s="185">
        <v>100</v>
      </c>
      <c r="D15" s="188">
        <v>100</v>
      </c>
      <c r="E15" s="110">
        <v>0.62</v>
      </c>
      <c r="F15" s="176">
        <v>0.7</v>
      </c>
      <c r="G15" s="110">
        <v>0.61</v>
      </c>
      <c r="H15" s="189">
        <v>0.67</v>
      </c>
      <c r="I15" s="110">
        <v>0.56</v>
      </c>
      <c r="J15" s="189">
        <v>0.52</v>
      </c>
      <c r="K15" s="110">
        <v>0.33</v>
      </c>
      <c r="L15" s="189">
        <v>0.47</v>
      </c>
      <c r="M15" s="110">
        <v>0.41</v>
      </c>
      <c r="N15" s="189">
        <v>0.48</v>
      </c>
      <c r="O15" s="110">
        <v>0.36</v>
      </c>
      <c r="P15" s="189">
        <v>0.48</v>
      </c>
      <c r="Q15" s="110">
        <v>0.8</v>
      </c>
      <c r="R15" s="189">
        <v>0.86</v>
      </c>
      <c r="S15" s="110">
        <v>0.82</v>
      </c>
      <c r="T15" s="189">
        <v>0.85</v>
      </c>
      <c r="U15" s="110">
        <v>0.6</v>
      </c>
      <c r="V15" s="189">
        <v>0.77</v>
      </c>
      <c r="W15" s="110">
        <v>0.55</v>
      </c>
      <c r="X15" s="189">
        <v>0.62</v>
      </c>
      <c r="Y15" s="110">
        <v>0.5</v>
      </c>
      <c r="Z15" s="189">
        <v>0.56</v>
      </c>
      <c r="AA15" s="110">
        <v>0.44</v>
      </c>
      <c r="AB15" s="189">
        <v>0.53</v>
      </c>
      <c r="AC15" s="110">
        <v>0.88</v>
      </c>
      <c r="AD15" s="190">
        <v>0.92</v>
      </c>
      <c r="AE15" s="180">
        <f t="shared" si="0"/>
        <v>0.5753846153846154</v>
      </c>
      <c r="AF15" s="181">
        <f t="shared" si="0"/>
        <v>0.6484615384615385</v>
      </c>
    </row>
    <row r="16" spans="1:32" s="71" customFormat="1" ht="12">
      <c r="A16" s="183">
        <v>11</v>
      </c>
      <c r="B16" s="184" t="s">
        <v>9</v>
      </c>
      <c r="C16" s="185">
        <v>47</v>
      </c>
      <c r="D16" s="186">
        <v>60</v>
      </c>
      <c r="E16" s="110">
        <v>0.63</v>
      </c>
      <c r="F16" s="110">
        <v>0.67</v>
      </c>
      <c r="G16" s="110">
        <v>0.57</v>
      </c>
      <c r="H16" s="111">
        <v>0.65</v>
      </c>
      <c r="I16" s="110">
        <v>0.61</v>
      </c>
      <c r="J16" s="111">
        <v>0.61</v>
      </c>
      <c r="K16" s="110">
        <v>0.56</v>
      </c>
      <c r="L16" s="111">
        <v>0.62</v>
      </c>
      <c r="M16" s="110">
        <v>0.5</v>
      </c>
      <c r="N16" s="111">
        <v>0.59</v>
      </c>
      <c r="O16" s="110">
        <v>0.6</v>
      </c>
      <c r="P16" s="111">
        <v>0.62</v>
      </c>
      <c r="Q16" s="110">
        <v>0.81</v>
      </c>
      <c r="R16" s="111">
        <v>0.88</v>
      </c>
      <c r="S16" s="110">
        <v>0.84</v>
      </c>
      <c r="T16" s="111">
        <v>0.89</v>
      </c>
      <c r="U16" s="110">
        <v>0.67</v>
      </c>
      <c r="V16" s="111">
        <v>0.8</v>
      </c>
      <c r="W16" s="110">
        <v>0.64</v>
      </c>
      <c r="X16" s="111">
        <v>0.53</v>
      </c>
      <c r="Y16" s="110">
        <v>0.57</v>
      </c>
      <c r="Z16" s="111">
        <v>0.48</v>
      </c>
      <c r="AA16" s="110">
        <v>0.6</v>
      </c>
      <c r="AB16" s="111">
        <v>0.56</v>
      </c>
      <c r="AC16" s="110">
        <v>0.85</v>
      </c>
      <c r="AD16" s="114">
        <v>0.88</v>
      </c>
      <c r="AE16" s="180">
        <f t="shared" si="0"/>
        <v>0.6499999999999999</v>
      </c>
      <c r="AF16" s="181">
        <f t="shared" si="0"/>
        <v>0.6753846153846155</v>
      </c>
    </row>
    <row r="17" spans="1:32" s="71" customFormat="1" ht="12">
      <c r="A17" s="187">
        <v>12</v>
      </c>
      <c r="B17" s="184" t="s">
        <v>10</v>
      </c>
      <c r="C17" s="185">
        <v>99</v>
      </c>
      <c r="D17" s="186">
        <v>100</v>
      </c>
      <c r="E17" s="110">
        <v>0.74</v>
      </c>
      <c r="F17" s="110">
        <v>0.77</v>
      </c>
      <c r="G17" s="110">
        <v>0.72</v>
      </c>
      <c r="H17" s="111">
        <v>0.73</v>
      </c>
      <c r="I17" s="110">
        <v>0.67</v>
      </c>
      <c r="J17" s="111">
        <v>0.71</v>
      </c>
      <c r="K17" s="110">
        <v>0.56</v>
      </c>
      <c r="L17" s="111">
        <v>0.68</v>
      </c>
      <c r="M17" s="110">
        <v>0.61</v>
      </c>
      <c r="N17" s="111">
        <v>0.7</v>
      </c>
      <c r="O17" s="110">
        <v>0.73</v>
      </c>
      <c r="P17" s="111">
        <v>0.74</v>
      </c>
      <c r="Q17" s="110">
        <v>0.96</v>
      </c>
      <c r="R17" s="111">
        <v>0.97</v>
      </c>
      <c r="S17" s="110">
        <v>0.95</v>
      </c>
      <c r="T17" s="111">
        <v>0.95</v>
      </c>
      <c r="U17" s="110">
        <v>0.78</v>
      </c>
      <c r="V17" s="111">
        <v>0.78</v>
      </c>
      <c r="W17" s="110">
        <v>0.6</v>
      </c>
      <c r="X17" s="111">
        <v>0.65</v>
      </c>
      <c r="Y17" s="110">
        <v>0.59</v>
      </c>
      <c r="Z17" s="111">
        <v>0.68</v>
      </c>
      <c r="AA17" s="110">
        <v>0.6</v>
      </c>
      <c r="AB17" s="111">
        <v>0.7</v>
      </c>
      <c r="AC17" s="110">
        <v>0.9</v>
      </c>
      <c r="AD17" s="114">
        <v>0.78</v>
      </c>
      <c r="AE17" s="180">
        <f t="shared" si="0"/>
        <v>0.7238461538461538</v>
      </c>
      <c r="AF17" s="181">
        <f t="shared" si="0"/>
        <v>0.7569230769230769</v>
      </c>
    </row>
    <row r="18" spans="1:32" s="71" customFormat="1" ht="12">
      <c r="A18" s="183">
        <v>13</v>
      </c>
      <c r="B18" s="184" t="s">
        <v>84</v>
      </c>
      <c r="C18" s="185">
        <v>50</v>
      </c>
      <c r="D18" s="186">
        <v>50</v>
      </c>
      <c r="E18" s="110">
        <v>0.43</v>
      </c>
      <c r="F18" s="110">
        <v>0.6</v>
      </c>
      <c r="G18" s="110">
        <v>0.47</v>
      </c>
      <c r="H18" s="111">
        <v>0.58</v>
      </c>
      <c r="I18" s="110">
        <v>0.4</v>
      </c>
      <c r="J18" s="111">
        <v>0.58</v>
      </c>
      <c r="K18" s="110">
        <v>0.29</v>
      </c>
      <c r="L18" s="111">
        <v>0.49</v>
      </c>
      <c r="M18" s="110">
        <v>0.41</v>
      </c>
      <c r="N18" s="111">
        <v>0.56</v>
      </c>
      <c r="O18" s="110">
        <v>0.51</v>
      </c>
      <c r="P18" s="111">
        <v>0.66</v>
      </c>
      <c r="Q18" s="110">
        <v>0.73</v>
      </c>
      <c r="R18" s="111">
        <v>0.86</v>
      </c>
      <c r="S18" s="110">
        <v>0.75</v>
      </c>
      <c r="T18" s="111">
        <v>0.87</v>
      </c>
      <c r="U18" s="110">
        <v>0.56</v>
      </c>
      <c r="V18" s="111">
        <v>0.63</v>
      </c>
      <c r="W18" s="110">
        <v>0.5</v>
      </c>
      <c r="X18" s="111">
        <v>0.55</v>
      </c>
      <c r="Y18" s="110">
        <v>0.42</v>
      </c>
      <c r="Z18" s="111">
        <v>0.51</v>
      </c>
      <c r="AA18" s="110">
        <v>0.53</v>
      </c>
      <c r="AB18" s="111">
        <v>0.61</v>
      </c>
      <c r="AC18" s="110">
        <v>0.74</v>
      </c>
      <c r="AD18" s="114">
        <v>0.57</v>
      </c>
      <c r="AE18" s="180">
        <f t="shared" si="0"/>
        <v>0.5184615384615385</v>
      </c>
      <c r="AF18" s="181">
        <f t="shared" si="0"/>
        <v>0.6207692307692307</v>
      </c>
    </row>
    <row r="19" spans="1:32" s="71" customFormat="1" ht="12">
      <c r="A19" s="183">
        <v>14</v>
      </c>
      <c r="B19" s="184" t="s">
        <v>19</v>
      </c>
      <c r="C19" s="185">
        <v>100</v>
      </c>
      <c r="D19" s="186">
        <v>110</v>
      </c>
      <c r="E19" s="110">
        <v>0.71</v>
      </c>
      <c r="F19" s="110">
        <v>0.78</v>
      </c>
      <c r="G19" s="110">
        <v>0.69</v>
      </c>
      <c r="H19" s="111">
        <v>0.78</v>
      </c>
      <c r="I19" s="110">
        <v>0.56</v>
      </c>
      <c r="J19" s="111">
        <v>0.67</v>
      </c>
      <c r="K19" s="110">
        <v>0.55</v>
      </c>
      <c r="L19" s="111">
        <v>0.49</v>
      </c>
      <c r="M19" s="110">
        <v>0.62</v>
      </c>
      <c r="N19" s="111">
        <v>0.71</v>
      </c>
      <c r="O19" s="110">
        <v>0.53</v>
      </c>
      <c r="P19" s="111">
        <v>0.73</v>
      </c>
      <c r="Q19" s="110">
        <v>0.89</v>
      </c>
      <c r="R19" s="111">
        <v>0.91</v>
      </c>
      <c r="S19" s="110">
        <v>0.87</v>
      </c>
      <c r="T19" s="111">
        <v>0.92</v>
      </c>
      <c r="U19" s="110">
        <v>0.73</v>
      </c>
      <c r="V19" s="111">
        <v>0.8</v>
      </c>
      <c r="W19" s="110">
        <v>0.51</v>
      </c>
      <c r="X19" s="111">
        <v>0.64</v>
      </c>
      <c r="Y19" s="110">
        <v>0.5</v>
      </c>
      <c r="Z19" s="111">
        <v>0.65</v>
      </c>
      <c r="AA19" s="110">
        <v>0.53</v>
      </c>
      <c r="AB19" s="111">
        <v>0.69</v>
      </c>
      <c r="AC19" s="110">
        <v>0.9</v>
      </c>
      <c r="AD19" s="114">
        <v>1</v>
      </c>
      <c r="AE19" s="180">
        <f t="shared" si="0"/>
        <v>0.6607692307692308</v>
      </c>
      <c r="AF19" s="181">
        <f t="shared" si="0"/>
        <v>0.7515384615384615</v>
      </c>
    </row>
    <row r="20" spans="1:32" s="71" customFormat="1" ht="12">
      <c r="A20" s="187">
        <v>15</v>
      </c>
      <c r="B20" s="184" t="s">
        <v>11</v>
      </c>
      <c r="C20" s="185">
        <v>50</v>
      </c>
      <c r="D20" s="186">
        <v>50</v>
      </c>
      <c r="E20" s="110">
        <v>0.74</v>
      </c>
      <c r="F20" s="110">
        <v>0.56</v>
      </c>
      <c r="G20" s="110">
        <v>0.71</v>
      </c>
      <c r="H20" s="111">
        <v>0.57</v>
      </c>
      <c r="I20" s="110">
        <v>0.66</v>
      </c>
      <c r="J20" s="111">
        <v>0.59</v>
      </c>
      <c r="K20" s="110">
        <v>0.52</v>
      </c>
      <c r="L20" s="111">
        <v>0.45</v>
      </c>
      <c r="M20" s="110">
        <v>0.61</v>
      </c>
      <c r="N20" s="111">
        <v>0.51</v>
      </c>
      <c r="O20" s="110">
        <v>0.68</v>
      </c>
      <c r="P20" s="111">
        <v>0.62</v>
      </c>
      <c r="Q20" s="110">
        <v>0.91</v>
      </c>
      <c r="R20" s="111">
        <v>0.8</v>
      </c>
      <c r="S20" s="110">
        <v>0.89</v>
      </c>
      <c r="T20" s="111">
        <v>0.78</v>
      </c>
      <c r="U20" s="110">
        <v>0.75</v>
      </c>
      <c r="V20" s="111">
        <v>0.67</v>
      </c>
      <c r="W20" s="110">
        <v>0.65</v>
      </c>
      <c r="X20" s="111">
        <v>0.52</v>
      </c>
      <c r="Y20" s="110">
        <v>0.57</v>
      </c>
      <c r="Z20" s="111">
        <v>0.33</v>
      </c>
      <c r="AA20" s="110">
        <v>0.65</v>
      </c>
      <c r="AB20" s="111">
        <v>0.48</v>
      </c>
      <c r="AC20" s="110">
        <v>0.89</v>
      </c>
      <c r="AD20" s="114">
        <v>0.72</v>
      </c>
      <c r="AE20" s="180">
        <f t="shared" si="0"/>
        <v>0.7100000000000001</v>
      </c>
      <c r="AF20" s="181">
        <f t="shared" si="0"/>
        <v>0.5846153846153846</v>
      </c>
    </row>
    <row r="21" spans="1:32" s="71" customFormat="1" ht="12">
      <c r="A21" s="183">
        <v>16</v>
      </c>
      <c r="B21" s="184" t="s">
        <v>85</v>
      </c>
      <c r="C21" s="185">
        <v>76</v>
      </c>
      <c r="D21" s="186">
        <v>154</v>
      </c>
      <c r="E21" s="110">
        <v>0.8</v>
      </c>
      <c r="F21" s="110">
        <v>0.6</v>
      </c>
      <c r="G21" s="110">
        <v>0.78</v>
      </c>
      <c r="H21" s="111">
        <v>0.59</v>
      </c>
      <c r="I21" s="110">
        <v>0.78</v>
      </c>
      <c r="J21" s="111">
        <v>0.52</v>
      </c>
      <c r="K21" s="110">
        <v>0.73</v>
      </c>
      <c r="L21" s="111">
        <v>0.45</v>
      </c>
      <c r="M21" s="110">
        <v>0.65</v>
      </c>
      <c r="N21" s="111">
        <v>0.48</v>
      </c>
      <c r="O21" s="110">
        <v>0.84</v>
      </c>
      <c r="P21" s="111">
        <v>0.55</v>
      </c>
      <c r="Q21" s="110">
        <v>0.97</v>
      </c>
      <c r="R21" s="111">
        <v>0.79</v>
      </c>
      <c r="S21" s="110">
        <v>0.98</v>
      </c>
      <c r="T21" s="111">
        <v>0.83</v>
      </c>
      <c r="U21" s="110">
        <v>0.81</v>
      </c>
      <c r="V21" s="111">
        <v>0.62</v>
      </c>
      <c r="W21" s="110">
        <v>0.63</v>
      </c>
      <c r="X21" s="111">
        <v>0.52</v>
      </c>
      <c r="Y21" s="110">
        <v>0.63</v>
      </c>
      <c r="Z21" s="111">
        <v>0.51</v>
      </c>
      <c r="AA21" s="110">
        <v>0.62</v>
      </c>
      <c r="AB21" s="111">
        <v>0.5</v>
      </c>
      <c r="AC21" s="110">
        <v>0.96</v>
      </c>
      <c r="AD21" s="114">
        <v>0.73</v>
      </c>
      <c r="AE21" s="180">
        <f t="shared" si="0"/>
        <v>0.783076923076923</v>
      </c>
      <c r="AF21" s="181">
        <f t="shared" si="0"/>
        <v>0.5915384615384617</v>
      </c>
    </row>
    <row r="22" spans="1:32" s="71" customFormat="1" ht="12">
      <c r="A22" s="183">
        <v>17</v>
      </c>
      <c r="B22" s="184" t="s">
        <v>104</v>
      </c>
      <c r="C22" s="185">
        <v>31</v>
      </c>
      <c r="D22" s="186">
        <v>40</v>
      </c>
      <c r="E22" s="110">
        <v>0.6</v>
      </c>
      <c r="F22" s="110">
        <v>0.65</v>
      </c>
      <c r="G22" s="110">
        <v>0.69</v>
      </c>
      <c r="H22" s="111">
        <v>0.58</v>
      </c>
      <c r="I22" s="110">
        <v>0.25</v>
      </c>
      <c r="J22" s="111">
        <v>0.29</v>
      </c>
      <c r="K22" s="110">
        <v>0.19</v>
      </c>
      <c r="L22" s="111">
        <v>0.25</v>
      </c>
      <c r="M22" s="110">
        <v>0.43</v>
      </c>
      <c r="N22" s="111">
        <v>0.39</v>
      </c>
      <c r="O22" s="110">
        <v>0.68</v>
      </c>
      <c r="P22" s="111">
        <v>0.68</v>
      </c>
      <c r="Q22" s="110">
        <v>0.81</v>
      </c>
      <c r="R22" s="111">
        <v>0.78</v>
      </c>
      <c r="S22" s="110">
        <v>0.87</v>
      </c>
      <c r="T22" s="111">
        <v>0.88</v>
      </c>
      <c r="U22" s="110">
        <v>0.78</v>
      </c>
      <c r="V22" s="111">
        <v>0.76</v>
      </c>
      <c r="W22" s="110">
        <v>0.75</v>
      </c>
      <c r="X22" s="111">
        <v>0.74</v>
      </c>
      <c r="Y22" s="110">
        <v>0.65</v>
      </c>
      <c r="Z22" s="111">
        <v>0.68</v>
      </c>
      <c r="AA22" s="110">
        <v>0.74</v>
      </c>
      <c r="AB22" s="111">
        <v>0.7</v>
      </c>
      <c r="AC22" s="110">
        <v>0.9</v>
      </c>
      <c r="AD22" s="114">
        <v>0.75</v>
      </c>
      <c r="AE22" s="180">
        <f t="shared" si="0"/>
        <v>0.6415384615384616</v>
      </c>
      <c r="AF22" s="181">
        <f t="shared" si="0"/>
        <v>0.6253846153846153</v>
      </c>
    </row>
    <row r="23" spans="1:32" s="71" customFormat="1" ht="12">
      <c r="A23" s="187">
        <v>18</v>
      </c>
      <c r="B23" s="184" t="s">
        <v>86</v>
      </c>
      <c r="C23" s="185">
        <v>82</v>
      </c>
      <c r="D23" s="186">
        <v>88</v>
      </c>
      <c r="E23" s="110">
        <v>0.76</v>
      </c>
      <c r="F23" s="110">
        <v>0.7</v>
      </c>
      <c r="G23" s="110">
        <v>0.77</v>
      </c>
      <c r="H23" s="111">
        <v>0.65</v>
      </c>
      <c r="I23" s="110">
        <v>0.81</v>
      </c>
      <c r="J23" s="111">
        <v>0.6</v>
      </c>
      <c r="K23" s="110">
        <v>0.74</v>
      </c>
      <c r="L23" s="111">
        <v>0.58</v>
      </c>
      <c r="M23" s="110">
        <v>0.8</v>
      </c>
      <c r="N23" s="111">
        <v>0.62</v>
      </c>
      <c r="O23" s="110">
        <v>0.78</v>
      </c>
      <c r="P23" s="111">
        <v>0.57</v>
      </c>
      <c r="Q23" s="110">
        <v>0.86</v>
      </c>
      <c r="R23" s="111">
        <v>0.72</v>
      </c>
      <c r="S23" s="110">
        <v>0.87</v>
      </c>
      <c r="T23" s="111">
        <v>0.6</v>
      </c>
      <c r="U23" s="110">
        <v>0.8</v>
      </c>
      <c r="V23" s="111">
        <v>0.66</v>
      </c>
      <c r="W23" s="110">
        <v>0.66</v>
      </c>
      <c r="X23" s="111">
        <v>0.56</v>
      </c>
      <c r="Y23" s="110">
        <v>0.67</v>
      </c>
      <c r="Z23" s="111">
        <v>0.56</v>
      </c>
      <c r="AA23" s="110">
        <v>0.73</v>
      </c>
      <c r="AB23" s="111">
        <v>0.58</v>
      </c>
      <c r="AC23" s="110">
        <v>0.83</v>
      </c>
      <c r="AD23" s="114">
        <v>0.89</v>
      </c>
      <c r="AE23" s="180">
        <f t="shared" si="0"/>
        <v>0.7753846153846156</v>
      </c>
      <c r="AF23" s="181">
        <f t="shared" si="0"/>
        <v>0.6376923076923078</v>
      </c>
    </row>
    <row r="24" spans="1:32" s="71" customFormat="1" ht="12">
      <c r="A24" s="183">
        <v>19</v>
      </c>
      <c r="B24" s="184" t="s">
        <v>12</v>
      </c>
      <c r="C24" s="185">
        <v>90</v>
      </c>
      <c r="D24" s="186">
        <v>100</v>
      </c>
      <c r="E24" s="110">
        <v>0.76</v>
      </c>
      <c r="F24" s="110">
        <v>0.7</v>
      </c>
      <c r="G24" s="110">
        <v>0.77</v>
      </c>
      <c r="H24" s="111">
        <v>0.67</v>
      </c>
      <c r="I24" s="110">
        <v>0.67</v>
      </c>
      <c r="J24" s="111">
        <v>0.62</v>
      </c>
      <c r="K24" s="110">
        <v>0.55</v>
      </c>
      <c r="L24" s="111">
        <v>0.53</v>
      </c>
      <c r="M24" s="110">
        <v>0.63</v>
      </c>
      <c r="N24" s="111">
        <v>0.59</v>
      </c>
      <c r="O24" s="110">
        <v>0.72</v>
      </c>
      <c r="P24" s="111">
        <v>0.62</v>
      </c>
      <c r="Q24" s="110">
        <v>0.89</v>
      </c>
      <c r="R24" s="111">
        <v>0.89</v>
      </c>
      <c r="S24" s="110">
        <v>0.94</v>
      </c>
      <c r="T24" s="111">
        <v>0.91</v>
      </c>
      <c r="U24" s="110">
        <v>0.71</v>
      </c>
      <c r="V24" s="111">
        <v>0.74</v>
      </c>
      <c r="W24" s="110">
        <v>0.64</v>
      </c>
      <c r="X24" s="111">
        <v>0.49</v>
      </c>
      <c r="Y24" s="110">
        <v>0.61</v>
      </c>
      <c r="Z24" s="111">
        <v>0.53</v>
      </c>
      <c r="AA24" s="110">
        <v>0.6</v>
      </c>
      <c r="AB24" s="111">
        <v>0.56</v>
      </c>
      <c r="AC24" s="110">
        <v>0.89</v>
      </c>
      <c r="AD24" s="114">
        <v>0.77</v>
      </c>
      <c r="AE24" s="180">
        <f t="shared" si="0"/>
        <v>0.7215384615384616</v>
      </c>
      <c r="AF24" s="181">
        <f t="shared" si="0"/>
        <v>0.6630769230769231</v>
      </c>
    </row>
    <row r="25" spans="1:32" s="71" customFormat="1" ht="12">
      <c r="A25" s="183">
        <v>20</v>
      </c>
      <c r="B25" s="184" t="s">
        <v>16</v>
      </c>
      <c r="C25" s="185">
        <v>80</v>
      </c>
      <c r="D25" s="186">
        <v>90</v>
      </c>
      <c r="E25" s="110">
        <v>0.59</v>
      </c>
      <c r="F25" s="110">
        <v>0.66</v>
      </c>
      <c r="G25" s="110">
        <v>0.57</v>
      </c>
      <c r="H25" s="111">
        <v>0.69</v>
      </c>
      <c r="I25" s="110">
        <v>0.58</v>
      </c>
      <c r="J25" s="111">
        <v>0.64</v>
      </c>
      <c r="K25" s="110">
        <v>0.58</v>
      </c>
      <c r="L25" s="111">
        <v>0.51</v>
      </c>
      <c r="M25" s="110">
        <v>0.39</v>
      </c>
      <c r="N25" s="111">
        <v>0.47</v>
      </c>
      <c r="O25" s="110">
        <v>0.53</v>
      </c>
      <c r="P25" s="111">
        <v>0.75</v>
      </c>
      <c r="Q25" s="110">
        <v>0.76</v>
      </c>
      <c r="R25" s="111">
        <v>0.79</v>
      </c>
      <c r="S25" s="110">
        <v>0.8</v>
      </c>
      <c r="T25" s="111">
        <v>0.77</v>
      </c>
      <c r="U25" s="110">
        <v>0.66</v>
      </c>
      <c r="V25" s="111">
        <v>0.69</v>
      </c>
      <c r="W25" s="110">
        <v>0.53</v>
      </c>
      <c r="X25" s="111">
        <v>0.69</v>
      </c>
      <c r="Y25" s="110">
        <v>0.43</v>
      </c>
      <c r="Z25" s="111">
        <v>0.57</v>
      </c>
      <c r="AA25" s="110">
        <v>0.52</v>
      </c>
      <c r="AB25" s="111">
        <v>0.73</v>
      </c>
      <c r="AC25" s="110">
        <v>0.9</v>
      </c>
      <c r="AD25" s="114">
        <v>0.85</v>
      </c>
      <c r="AE25" s="180">
        <f t="shared" si="0"/>
        <v>0.6030769230769231</v>
      </c>
      <c r="AF25" s="181">
        <f t="shared" si="0"/>
        <v>0.6776923076923076</v>
      </c>
    </row>
    <row r="26" spans="1:32" s="71" customFormat="1" ht="12">
      <c r="A26" s="187">
        <v>21</v>
      </c>
      <c r="B26" s="184" t="s">
        <v>105</v>
      </c>
      <c r="C26" s="185">
        <v>30</v>
      </c>
      <c r="D26" s="186">
        <v>30</v>
      </c>
      <c r="E26" s="110">
        <v>0.83</v>
      </c>
      <c r="F26" s="110">
        <v>0.71</v>
      </c>
      <c r="G26" s="110">
        <v>0.78</v>
      </c>
      <c r="H26" s="111">
        <v>0.72</v>
      </c>
      <c r="I26" s="110">
        <v>0.59</v>
      </c>
      <c r="J26" s="111">
        <v>0.66</v>
      </c>
      <c r="K26" s="110">
        <v>0.43</v>
      </c>
      <c r="L26" s="111">
        <v>0.58</v>
      </c>
      <c r="M26" s="110">
        <v>0.63</v>
      </c>
      <c r="N26" s="111">
        <v>0.62</v>
      </c>
      <c r="O26" s="110">
        <v>0.88</v>
      </c>
      <c r="P26" s="111">
        <v>0.68</v>
      </c>
      <c r="Q26" s="110">
        <v>0.93</v>
      </c>
      <c r="R26" s="111">
        <v>0.93</v>
      </c>
      <c r="S26" s="110">
        <v>1</v>
      </c>
      <c r="T26" s="111">
        <v>0.85</v>
      </c>
      <c r="U26" s="110">
        <v>0.87</v>
      </c>
      <c r="V26" s="111">
        <v>0.71</v>
      </c>
      <c r="W26" s="110">
        <v>0.83</v>
      </c>
      <c r="X26" s="111">
        <v>0.84</v>
      </c>
      <c r="Y26" s="110">
        <v>0.8</v>
      </c>
      <c r="Z26" s="111">
        <v>0.72</v>
      </c>
      <c r="AA26" s="110">
        <v>0.83</v>
      </c>
      <c r="AB26" s="111">
        <v>0.64</v>
      </c>
      <c r="AC26" s="110">
        <v>0.77</v>
      </c>
      <c r="AD26" s="114">
        <v>0.71</v>
      </c>
      <c r="AE26" s="180">
        <f t="shared" si="0"/>
        <v>0.7823076923076923</v>
      </c>
      <c r="AF26" s="181">
        <f t="shared" si="0"/>
        <v>0.7207692307692308</v>
      </c>
    </row>
    <row r="27" spans="1:32" s="71" customFormat="1" ht="12">
      <c r="A27" s="183">
        <v>22</v>
      </c>
      <c r="B27" s="184" t="s">
        <v>83</v>
      </c>
      <c r="C27" s="185">
        <v>100</v>
      </c>
      <c r="D27" s="186">
        <v>100</v>
      </c>
      <c r="E27" s="110">
        <v>0.68</v>
      </c>
      <c r="F27" s="110">
        <v>0.65</v>
      </c>
      <c r="G27" s="110">
        <v>0.62</v>
      </c>
      <c r="H27" s="111">
        <v>0.62</v>
      </c>
      <c r="I27" s="110">
        <v>0.59</v>
      </c>
      <c r="J27" s="111">
        <v>0.43</v>
      </c>
      <c r="K27" s="110">
        <v>0.59</v>
      </c>
      <c r="L27" s="111">
        <v>0.62</v>
      </c>
      <c r="M27" s="110">
        <v>0.6</v>
      </c>
      <c r="N27" s="111">
        <v>0.56</v>
      </c>
      <c r="O27" s="110">
        <v>0.67</v>
      </c>
      <c r="P27" s="111">
        <v>0.47</v>
      </c>
      <c r="Q27" s="110">
        <v>0.6</v>
      </c>
      <c r="R27" s="111">
        <v>0.68</v>
      </c>
      <c r="S27" s="110">
        <v>0.7</v>
      </c>
      <c r="T27" s="111">
        <v>0.62</v>
      </c>
      <c r="U27" s="110">
        <v>0.51</v>
      </c>
      <c r="V27" s="111">
        <v>0.54</v>
      </c>
      <c r="W27" s="110">
        <v>0.5</v>
      </c>
      <c r="X27" s="111">
        <v>0.48</v>
      </c>
      <c r="Y27" s="110">
        <v>0.51</v>
      </c>
      <c r="Z27" s="111">
        <v>0.5</v>
      </c>
      <c r="AA27" s="110">
        <v>0.51</v>
      </c>
      <c r="AB27" s="111">
        <v>0.67</v>
      </c>
      <c r="AC27" s="110">
        <v>0.99</v>
      </c>
      <c r="AD27" s="114">
        <v>0.9</v>
      </c>
      <c r="AE27" s="180">
        <f t="shared" si="0"/>
        <v>0.6207692307692306</v>
      </c>
      <c r="AF27" s="181">
        <f t="shared" si="0"/>
        <v>0.5953846153846154</v>
      </c>
    </row>
    <row r="28" spans="1:32" s="71" customFormat="1" ht="12">
      <c r="A28" s="183">
        <v>23</v>
      </c>
      <c r="B28" s="184" t="s">
        <v>13</v>
      </c>
      <c r="C28" s="185">
        <v>200</v>
      </c>
      <c r="D28" s="186">
        <v>200</v>
      </c>
      <c r="E28" s="110">
        <v>0.81</v>
      </c>
      <c r="F28" s="110">
        <v>0.89</v>
      </c>
      <c r="G28" s="110">
        <v>0.7</v>
      </c>
      <c r="H28" s="111">
        <v>0.76</v>
      </c>
      <c r="I28" s="110">
        <v>0.66</v>
      </c>
      <c r="J28" s="111">
        <v>0.73</v>
      </c>
      <c r="K28" s="110">
        <v>0.55</v>
      </c>
      <c r="L28" s="111">
        <v>0.73</v>
      </c>
      <c r="M28" s="110">
        <v>0.74</v>
      </c>
      <c r="N28" s="111">
        <v>0.76</v>
      </c>
      <c r="O28" s="110">
        <v>0.66</v>
      </c>
      <c r="P28" s="111">
        <v>0.73</v>
      </c>
      <c r="Q28" s="110">
        <v>0.92</v>
      </c>
      <c r="R28" s="111">
        <v>0.95</v>
      </c>
      <c r="S28" s="110">
        <v>0.93</v>
      </c>
      <c r="T28" s="111">
        <v>0.96</v>
      </c>
      <c r="U28" s="110">
        <v>0.94</v>
      </c>
      <c r="V28" s="111">
        <v>0.72</v>
      </c>
      <c r="W28" s="110">
        <v>0.71</v>
      </c>
      <c r="X28" s="111">
        <v>0.66</v>
      </c>
      <c r="Y28" s="110">
        <v>0.71</v>
      </c>
      <c r="Z28" s="111">
        <v>0.66</v>
      </c>
      <c r="AA28" s="110">
        <v>0.69</v>
      </c>
      <c r="AB28" s="111">
        <v>0.7</v>
      </c>
      <c r="AC28" s="110">
        <v>0.76</v>
      </c>
      <c r="AD28" s="114">
        <v>0.85</v>
      </c>
      <c r="AE28" s="180">
        <f t="shared" si="0"/>
        <v>0.7523076923076922</v>
      </c>
      <c r="AF28" s="181">
        <f t="shared" si="0"/>
        <v>0.7769230769230767</v>
      </c>
    </row>
    <row r="29" spans="1:32" s="71" customFormat="1" ht="12">
      <c r="A29" s="187">
        <v>24</v>
      </c>
      <c r="B29" s="184" t="s">
        <v>32</v>
      </c>
      <c r="C29" s="185">
        <v>40</v>
      </c>
      <c r="D29" s="186">
        <v>40</v>
      </c>
      <c r="E29" s="110">
        <v>0.8</v>
      </c>
      <c r="F29" s="110">
        <v>0.86</v>
      </c>
      <c r="G29" s="110">
        <v>0.76</v>
      </c>
      <c r="H29" s="111">
        <v>0.87</v>
      </c>
      <c r="I29" s="110">
        <v>0.77</v>
      </c>
      <c r="J29" s="111">
        <v>0.73</v>
      </c>
      <c r="K29" s="110">
        <v>0.75</v>
      </c>
      <c r="L29" s="111">
        <v>0.72</v>
      </c>
      <c r="M29" s="110">
        <v>0.78</v>
      </c>
      <c r="N29" s="111">
        <v>0.73</v>
      </c>
      <c r="O29" s="110">
        <v>0.74</v>
      </c>
      <c r="P29" s="111">
        <v>0.89</v>
      </c>
      <c r="Q29" s="110">
        <v>0.95</v>
      </c>
      <c r="R29" s="111">
        <v>0.98</v>
      </c>
      <c r="S29" s="110">
        <v>0.93</v>
      </c>
      <c r="T29" s="111">
        <v>0.99</v>
      </c>
      <c r="U29" s="110">
        <v>0.89</v>
      </c>
      <c r="V29" s="111">
        <v>0.86</v>
      </c>
      <c r="W29" s="110">
        <v>0.74</v>
      </c>
      <c r="X29" s="111">
        <v>0.7</v>
      </c>
      <c r="Y29" s="110">
        <v>0.76</v>
      </c>
      <c r="Z29" s="111">
        <v>0.7</v>
      </c>
      <c r="AA29" s="110">
        <v>0.46</v>
      </c>
      <c r="AB29" s="111">
        <v>0.68</v>
      </c>
      <c r="AC29" s="110">
        <v>0.68</v>
      </c>
      <c r="AD29" s="114">
        <v>0.8</v>
      </c>
      <c r="AE29" s="180">
        <f t="shared" si="0"/>
        <v>0.77</v>
      </c>
      <c r="AF29" s="181">
        <f t="shared" si="0"/>
        <v>0.8084615384615385</v>
      </c>
    </row>
    <row r="30" spans="1:32" s="71" customFormat="1" ht="12">
      <c r="A30" s="183">
        <v>25</v>
      </c>
      <c r="B30" s="184" t="s">
        <v>14</v>
      </c>
      <c r="C30" s="185">
        <v>134</v>
      </c>
      <c r="D30" s="186">
        <v>122</v>
      </c>
      <c r="E30" s="110">
        <v>0.62</v>
      </c>
      <c r="F30" s="110">
        <v>0.66</v>
      </c>
      <c r="G30" s="110">
        <v>0.68</v>
      </c>
      <c r="H30" s="111">
        <v>0.69</v>
      </c>
      <c r="I30" s="110">
        <v>0.63</v>
      </c>
      <c r="J30" s="111">
        <v>0.61</v>
      </c>
      <c r="K30" s="110">
        <v>0.6</v>
      </c>
      <c r="L30" s="111">
        <v>0.51</v>
      </c>
      <c r="M30" s="110">
        <v>0.59</v>
      </c>
      <c r="N30" s="111">
        <v>0.51</v>
      </c>
      <c r="O30" s="110">
        <v>0.56</v>
      </c>
      <c r="P30" s="111">
        <v>0.5</v>
      </c>
      <c r="Q30" s="110">
        <v>0.83</v>
      </c>
      <c r="R30" s="111">
        <v>0.74</v>
      </c>
      <c r="S30" s="110">
        <v>0.85</v>
      </c>
      <c r="T30" s="111">
        <v>0.69</v>
      </c>
      <c r="U30" s="110">
        <v>0.75</v>
      </c>
      <c r="V30" s="111">
        <v>0.77</v>
      </c>
      <c r="W30" s="110">
        <v>0.62</v>
      </c>
      <c r="X30" s="111">
        <v>0.58</v>
      </c>
      <c r="Y30" s="110">
        <v>0.57</v>
      </c>
      <c r="Z30" s="111">
        <v>0.42</v>
      </c>
      <c r="AA30" s="110">
        <v>0.58</v>
      </c>
      <c r="AB30" s="111">
        <v>0.42</v>
      </c>
      <c r="AC30" s="110">
        <v>0.88</v>
      </c>
      <c r="AD30" s="114">
        <v>0.72</v>
      </c>
      <c r="AE30" s="180">
        <f t="shared" si="0"/>
        <v>0.6738461538461539</v>
      </c>
      <c r="AF30" s="181">
        <f t="shared" si="0"/>
        <v>0.6015384615384615</v>
      </c>
    </row>
    <row r="31" spans="1:32" s="71" customFormat="1" ht="12">
      <c r="A31" s="183">
        <v>26</v>
      </c>
      <c r="B31" s="184" t="s">
        <v>40</v>
      </c>
      <c r="C31" s="185">
        <v>47</v>
      </c>
      <c r="D31" s="186">
        <v>49</v>
      </c>
      <c r="E31" s="110">
        <v>0.73</v>
      </c>
      <c r="F31" s="110">
        <v>0.69</v>
      </c>
      <c r="G31" s="110">
        <v>0.7</v>
      </c>
      <c r="H31" s="111">
        <v>0.67</v>
      </c>
      <c r="I31" s="110">
        <v>0.74</v>
      </c>
      <c r="J31" s="111">
        <v>0.67</v>
      </c>
      <c r="K31" s="110">
        <v>0.72</v>
      </c>
      <c r="L31" s="111">
        <v>0.6</v>
      </c>
      <c r="M31" s="110">
        <v>0.69</v>
      </c>
      <c r="N31" s="111">
        <v>0.62</v>
      </c>
      <c r="O31" s="110">
        <v>0.74</v>
      </c>
      <c r="P31" s="111">
        <v>0.66</v>
      </c>
      <c r="Q31" s="110">
        <v>0.86</v>
      </c>
      <c r="R31" s="111">
        <v>0.85</v>
      </c>
      <c r="S31" s="110">
        <v>0.89</v>
      </c>
      <c r="T31" s="111">
        <v>0.73</v>
      </c>
      <c r="U31" s="110">
        <v>0.78</v>
      </c>
      <c r="V31" s="111">
        <v>0.71</v>
      </c>
      <c r="W31" s="110">
        <v>0.6</v>
      </c>
      <c r="X31" s="111">
        <v>0.6</v>
      </c>
      <c r="Y31" s="110">
        <v>0.62</v>
      </c>
      <c r="Z31" s="111">
        <v>0.6</v>
      </c>
      <c r="AA31" s="110">
        <v>0.65</v>
      </c>
      <c r="AB31" s="111">
        <v>0.61</v>
      </c>
      <c r="AC31" s="110">
        <v>0.94</v>
      </c>
      <c r="AD31" s="114">
        <v>0.78</v>
      </c>
      <c r="AE31" s="180">
        <f t="shared" si="0"/>
        <v>0.743076923076923</v>
      </c>
      <c r="AF31" s="181">
        <f t="shared" si="0"/>
        <v>0.6761538461538461</v>
      </c>
    </row>
    <row r="32" spans="1:32" s="71" customFormat="1" ht="12">
      <c r="A32" s="187">
        <v>27</v>
      </c>
      <c r="B32" s="184" t="s">
        <v>20</v>
      </c>
      <c r="C32" s="185">
        <v>272</v>
      </c>
      <c r="D32" s="186">
        <v>256</v>
      </c>
      <c r="E32" s="110">
        <v>0.7</v>
      </c>
      <c r="F32" s="110">
        <v>0.76</v>
      </c>
      <c r="G32" s="110">
        <v>0.7</v>
      </c>
      <c r="H32" s="111">
        <v>0.71</v>
      </c>
      <c r="I32" s="110">
        <v>0.46</v>
      </c>
      <c r="J32" s="111">
        <v>0.62</v>
      </c>
      <c r="K32" s="110">
        <v>0.46</v>
      </c>
      <c r="L32" s="111">
        <v>0.59</v>
      </c>
      <c r="M32" s="110">
        <v>0.49</v>
      </c>
      <c r="N32" s="111">
        <v>0.56</v>
      </c>
      <c r="O32" s="110">
        <v>0.56</v>
      </c>
      <c r="P32" s="111">
        <v>0.63</v>
      </c>
      <c r="Q32" s="110">
        <v>0.86</v>
      </c>
      <c r="R32" s="111">
        <v>0.9</v>
      </c>
      <c r="S32" s="110">
        <v>0.88</v>
      </c>
      <c r="T32" s="111">
        <v>0.92</v>
      </c>
      <c r="U32" s="110">
        <v>0.7</v>
      </c>
      <c r="V32" s="111">
        <v>0.74</v>
      </c>
      <c r="W32" s="110">
        <v>0.55</v>
      </c>
      <c r="X32" s="111">
        <v>0.56</v>
      </c>
      <c r="Y32" s="110">
        <v>0.53</v>
      </c>
      <c r="Z32" s="111">
        <v>0.55</v>
      </c>
      <c r="AA32" s="110">
        <v>0.51</v>
      </c>
      <c r="AB32" s="111">
        <v>0.61</v>
      </c>
      <c r="AC32" s="110">
        <v>0.83</v>
      </c>
      <c r="AD32" s="114">
        <v>0.58</v>
      </c>
      <c r="AE32" s="180">
        <f t="shared" si="0"/>
        <v>0.633076923076923</v>
      </c>
      <c r="AF32" s="181">
        <f t="shared" si="0"/>
        <v>0.6715384615384615</v>
      </c>
    </row>
    <row r="33" spans="1:32" s="71" customFormat="1" ht="12">
      <c r="A33" s="183">
        <v>28</v>
      </c>
      <c r="B33" s="184" t="s">
        <v>21</v>
      </c>
      <c r="C33" s="185">
        <v>218</v>
      </c>
      <c r="D33" s="186">
        <v>212</v>
      </c>
      <c r="E33" s="110">
        <v>0.68</v>
      </c>
      <c r="F33" s="110">
        <v>0.75</v>
      </c>
      <c r="G33" s="110">
        <v>0.68</v>
      </c>
      <c r="H33" s="111">
        <v>0.73</v>
      </c>
      <c r="I33" s="110">
        <v>0.6</v>
      </c>
      <c r="J33" s="111">
        <v>0.7</v>
      </c>
      <c r="K33" s="110">
        <v>0.62</v>
      </c>
      <c r="L33" s="111">
        <v>0.59</v>
      </c>
      <c r="M33" s="110">
        <v>0.63</v>
      </c>
      <c r="N33" s="111">
        <v>0.63</v>
      </c>
      <c r="O33" s="110">
        <v>0.66</v>
      </c>
      <c r="P33" s="111">
        <v>0.69</v>
      </c>
      <c r="Q33" s="110">
        <v>0.85</v>
      </c>
      <c r="R33" s="111">
        <v>0.93</v>
      </c>
      <c r="S33" s="110">
        <v>0.91</v>
      </c>
      <c r="T33" s="111">
        <v>0.94</v>
      </c>
      <c r="U33" s="110">
        <v>0.75</v>
      </c>
      <c r="V33" s="111">
        <v>0.8</v>
      </c>
      <c r="W33" s="110">
        <v>0.58</v>
      </c>
      <c r="X33" s="111">
        <v>0.63</v>
      </c>
      <c r="Y33" s="110">
        <v>0.63</v>
      </c>
      <c r="Z33" s="111">
        <v>0.64</v>
      </c>
      <c r="AA33" s="110">
        <v>0.53</v>
      </c>
      <c r="AB33" s="111">
        <v>0.58</v>
      </c>
      <c r="AC33" s="110">
        <v>0.81</v>
      </c>
      <c r="AD33" s="114">
        <v>0.72</v>
      </c>
      <c r="AE33" s="180">
        <f t="shared" si="0"/>
        <v>0.6869230769230769</v>
      </c>
      <c r="AF33" s="181">
        <f t="shared" si="0"/>
        <v>0.7176923076923077</v>
      </c>
    </row>
    <row r="34" spans="1:32" s="71" customFormat="1" ht="12">
      <c r="A34" s="183">
        <v>29</v>
      </c>
      <c r="B34" s="184" t="s">
        <v>106</v>
      </c>
      <c r="C34" s="185">
        <v>166</v>
      </c>
      <c r="D34" s="186">
        <v>193</v>
      </c>
      <c r="E34" s="110">
        <v>0.77</v>
      </c>
      <c r="F34" s="110">
        <v>0.79</v>
      </c>
      <c r="G34" s="110">
        <v>0.76</v>
      </c>
      <c r="H34" s="111">
        <v>0.78</v>
      </c>
      <c r="I34" s="110">
        <v>0.65</v>
      </c>
      <c r="J34" s="111">
        <v>0.72</v>
      </c>
      <c r="K34" s="110">
        <v>0.61</v>
      </c>
      <c r="L34" s="111">
        <v>0.73</v>
      </c>
      <c r="M34" s="110">
        <v>0.72</v>
      </c>
      <c r="N34" s="111">
        <v>0.8</v>
      </c>
      <c r="O34" s="110">
        <v>0.68</v>
      </c>
      <c r="P34" s="111">
        <v>0.75</v>
      </c>
      <c r="Q34" s="110">
        <v>0.94</v>
      </c>
      <c r="R34" s="111">
        <v>0.94</v>
      </c>
      <c r="S34" s="110">
        <v>0.95</v>
      </c>
      <c r="T34" s="111">
        <v>0.96</v>
      </c>
      <c r="U34" s="110">
        <v>0.8</v>
      </c>
      <c r="V34" s="111">
        <v>0.77</v>
      </c>
      <c r="W34" s="110">
        <v>0.55</v>
      </c>
      <c r="X34" s="111">
        <v>0.58</v>
      </c>
      <c r="Y34" s="110">
        <v>0.57</v>
      </c>
      <c r="Z34" s="111">
        <v>0.56</v>
      </c>
      <c r="AA34" s="110">
        <v>0.6</v>
      </c>
      <c r="AB34" s="111">
        <v>0.72</v>
      </c>
      <c r="AC34" s="110">
        <v>0.95</v>
      </c>
      <c r="AD34" s="114">
        <v>0.98</v>
      </c>
      <c r="AE34" s="180">
        <f t="shared" si="0"/>
        <v>0.7346153846153846</v>
      </c>
      <c r="AF34" s="181">
        <f t="shared" si="0"/>
        <v>0.7753846153846156</v>
      </c>
    </row>
    <row r="35" spans="1:32" s="71" customFormat="1" ht="12">
      <c r="A35" s="187">
        <v>30</v>
      </c>
      <c r="B35" s="184" t="s">
        <v>107</v>
      </c>
      <c r="C35" s="185">
        <v>97</v>
      </c>
      <c r="D35" s="186">
        <v>91</v>
      </c>
      <c r="E35" s="110">
        <v>0.85</v>
      </c>
      <c r="F35" s="110">
        <v>0.79</v>
      </c>
      <c r="G35" s="110">
        <v>0.84</v>
      </c>
      <c r="H35" s="111">
        <v>0.77</v>
      </c>
      <c r="I35" s="110">
        <v>0.76</v>
      </c>
      <c r="J35" s="111">
        <v>0.67</v>
      </c>
      <c r="K35" s="110">
        <v>0.71</v>
      </c>
      <c r="L35" s="111">
        <v>0.61</v>
      </c>
      <c r="M35" s="110">
        <v>0.66</v>
      </c>
      <c r="N35" s="111">
        <v>0.61</v>
      </c>
      <c r="O35" s="110">
        <v>0.58</v>
      </c>
      <c r="P35" s="111">
        <v>0.59</v>
      </c>
      <c r="Q35" s="110">
        <v>0.93</v>
      </c>
      <c r="R35" s="111">
        <v>0.96</v>
      </c>
      <c r="S35" s="110">
        <v>0.93</v>
      </c>
      <c r="T35" s="111">
        <v>0.96</v>
      </c>
      <c r="U35" s="110">
        <v>0.82</v>
      </c>
      <c r="V35" s="111">
        <v>0.78</v>
      </c>
      <c r="W35" s="110">
        <v>0.69</v>
      </c>
      <c r="X35" s="111">
        <v>0.56</v>
      </c>
      <c r="Y35" s="110">
        <v>0.72</v>
      </c>
      <c r="Z35" s="111">
        <v>0.63</v>
      </c>
      <c r="AA35" s="110">
        <v>0.61</v>
      </c>
      <c r="AB35" s="111">
        <v>0.55</v>
      </c>
      <c r="AC35" s="110">
        <v>0.89</v>
      </c>
      <c r="AD35" s="114">
        <v>0.64</v>
      </c>
      <c r="AE35" s="180">
        <f t="shared" si="0"/>
        <v>0.7684615384615385</v>
      </c>
      <c r="AF35" s="181">
        <f t="shared" si="0"/>
        <v>0.7015384615384617</v>
      </c>
    </row>
    <row r="36" spans="1:32" ht="12">
      <c r="A36" s="183">
        <v>31</v>
      </c>
      <c r="B36" s="184" t="s">
        <v>22</v>
      </c>
      <c r="C36" s="196">
        <v>198</v>
      </c>
      <c r="D36" s="197">
        <v>200</v>
      </c>
      <c r="E36" s="198">
        <v>0.71</v>
      </c>
      <c r="F36" s="199">
        <v>0.69</v>
      </c>
      <c r="G36" s="198">
        <v>0.67</v>
      </c>
      <c r="H36" s="200">
        <v>0.66</v>
      </c>
      <c r="I36" s="198">
        <v>0.48</v>
      </c>
      <c r="J36" s="200">
        <v>0.61</v>
      </c>
      <c r="K36" s="198">
        <v>0.4</v>
      </c>
      <c r="L36" s="200">
        <v>0.49</v>
      </c>
      <c r="M36" s="198">
        <v>0.43</v>
      </c>
      <c r="N36" s="200">
        <v>0.47</v>
      </c>
      <c r="O36" s="198">
        <v>0.52</v>
      </c>
      <c r="P36" s="200">
        <v>0.58</v>
      </c>
      <c r="Q36" s="198">
        <v>0.94</v>
      </c>
      <c r="R36" s="200">
        <v>0.91</v>
      </c>
      <c r="S36" s="198">
        <v>0.96</v>
      </c>
      <c r="T36" s="200">
        <v>0.94</v>
      </c>
      <c r="U36" s="198">
        <v>0.71</v>
      </c>
      <c r="V36" s="200">
        <v>0.71</v>
      </c>
      <c r="W36" s="198">
        <v>0.55</v>
      </c>
      <c r="X36" s="200">
        <v>0.57</v>
      </c>
      <c r="Y36" s="198">
        <v>0.56</v>
      </c>
      <c r="Z36" s="200">
        <v>0.53</v>
      </c>
      <c r="AA36" s="198">
        <v>0.51</v>
      </c>
      <c r="AB36" s="200">
        <v>0.56</v>
      </c>
      <c r="AC36" s="198">
        <v>0.88</v>
      </c>
      <c r="AD36" s="201">
        <v>0.82</v>
      </c>
      <c r="AE36" s="180">
        <f t="shared" si="0"/>
        <v>0.64</v>
      </c>
      <c r="AF36" s="181">
        <f t="shared" si="0"/>
        <v>0.6569230769230769</v>
      </c>
    </row>
    <row r="37" spans="1:32" ht="12">
      <c r="A37" s="183">
        <v>32</v>
      </c>
      <c r="B37" s="202" t="s">
        <v>108</v>
      </c>
      <c r="C37" s="203">
        <v>40</v>
      </c>
      <c r="D37" s="204">
        <v>40</v>
      </c>
      <c r="E37" s="205">
        <v>0.92</v>
      </c>
      <c r="F37" s="205">
        <v>0.83</v>
      </c>
      <c r="G37" s="205">
        <v>0.91</v>
      </c>
      <c r="H37" s="206">
        <v>0.84</v>
      </c>
      <c r="I37" s="205">
        <v>0.81</v>
      </c>
      <c r="J37" s="206">
        <v>0.81</v>
      </c>
      <c r="K37" s="205">
        <v>0.8</v>
      </c>
      <c r="L37" s="206">
        <v>0.73</v>
      </c>
      <c r="M37" s="205">
        <v>0.58</v>
      </c>
      <c r="N37" s="206">
        <v>0.61</v>
      </c>
      <c r="O37" s="205">
        <v>0.41</v>
      </c>
      <c r="P37" s="206">
        <v>0.46</v>
      </c>
      <c r="Q37" s="205">
        <v>1</v>
      </c>
      <c r="R37" s="206">
        <v>0.98</v>
      </c>
      <c r="S37" s="205">
        <v>1</v>
      </c>
      <c r="T37" s="206">
        <v>0.97</v>
      </c>
      <c r="U37" s="205">
        <v>0.89</v>
      </c>
      <c r="V37" s="206">
        <v>0.88</v>
      </c>
      <c r="W37" s="205">
        <v>0.81</v>
      </c>
      <c r="X37" s="206">
        <v>0.74</v>
      </c>
      <c r="Y37" s="205">
        <v>0.84</v>
      </c>
      <c r="Z37" s="206">
        <v>0.78</v>
      </c>
      <c r="AA37" s="205">
        <v>0.43</v>
      </c>
      <c r="AB37" s="206">
        <v>0.29</v>
      </c>
      <c r="AC37" s="205">
        <v>0.99</v>
      </c>
      <c r="AD37" s="207">
        <v>0.98</v>
      </c>
      <c r="AE37" s="180">
        <f t="shared" si="0"/>
        <v>0.7992307692307693</v>
      </c>
      <c r="AF37" s="181">
        <f t="shared" si="0"/>
        <v>0.7615384615384614</v>
      </c>
    </row>
    <row r="38" spans="1:32" s="71" customFormat="1" ht="12">
      <c r="A38" s="187">
        <v>33</v>
      </c>
      <c r="B38" s="184" t="s">
        <v>23</v>
      </c>
      <c r="C38" s="185">
        <v>121</v>
      </c>
      <c r="D38" s="188">
        <v>130</v>
      </c>
      <c r="E38" s="110">
        <v>0.74</v>
      </c>
      <c r="F38" s="176">
        <v>0.72</v>
      </c>
      <c r="G38" s="110">
        <v>0.67</v>
      </c>
      <c r="H38" s="189">
        <v>0.68</v>
      </c>
      <c r="I38" s="110">
        <v>0.55</v>
      </c>
      <c r="J38" s="189">
        <v>0.57</v>
      </c>
      <c r="K38" s="110">
        <v>0.49</v>
      </c>
      <c r="L38" s="189">
        <v>0.56</v>
      </c>
      <c r="M38" s="110">
        <v>0.49</v>
      </c>
      <c r="N38" s="189">
        <v>0.5</v>
      </c>
      <c r="O38" s="110">
        <v>0.63</v>
      </c>
      <c r="P38" s="189">
        <v>0.56</v>
      </c>
      <c r="Q38" s="110">
        <v>0.89</v>
      </c>
      <c r="R38" s="189">
        <v>0.87</v>
      </c>
      <c r="S38" s="110">
        <v>0.91</v>
      </c>
      <c r="T38" s="189">
        <v>0.86</v>
      </c>
      <c r="U38" s="110">
        <v>0.75</v>
      </c>
      <c r="V38" s="189">
        <v>0.72</v>
      </c>
      <c r="W38" s="110">
        <v>0.55</v>
      </c>
      <c r="X38" s="189">
        <v>0.6</v>
      </c>
      <c r="Y38" s="110">
        <v>0.56</v>
      </c>
      <c r="Z38" s="189">
        <v>0.61</v>
      </c>
      <c r="AA38" s="110">
        <v>0.5</v>
      </c>
      <c r="AB38" s="189">
        <v>0.58</v>
      </c>
      <c r="AC38" s="110">
        <v>0.88</v>
      </c>
      <c r="AD38" s="190">
        <v>0.88</v>
      </c>
      <c r="AE38" s="180">
        <f t="shared" si="0"/>
        <v>0.6623076923076924</v>
      </c>
      <c r="AF38" s="181">
        <f t="shared" si="0"/>
        <v>0.67</v>
      </c>
    </row>
    <row r="39" spans="1:32" s="71" customFormat="1" ht="12">
      <c r="A39" s="183">
        <v>34</v>
      </c>
      <c r="B39" s="184" t="s">
        <v>24</v>
      </c>
      <c r="C39" s="185">
        <v>140</v>
      </c>
      <c r="D39" s="186">
        <v>140</v>
      </c>
      <c r="E39" s="110">
        <v>0.78</v>
      </c>
      <c r="F39" s="110">
        <v>0.78</v>
      </c>
      <c r="G39" s="110">
        <v>0.79</v>
      </c>
      <c r="H39" s="111">
        <v>0.69</v>
      </c>
      <c r="I39" s="110">
        <v>0.74</v>
      </c>
      <c r="J39" s="111">
        <v>0.67</v>
      </c>
      <c r="K39" s="110">
        <v>0.75</v>
      </c>
      <c r="L39" s="111">
        <v>0.67</v>
      </c>
      <c r="M39" s="110">
        <v>0.7</v>
      </c>
      <c r="N39" s="111">
        <v>0.64</v>
      </c>
      <c r="O39" s="110">
        <v>0.73</v>
      </c>
      <c r="P39" s="111">
        <v>0.61</v>
      </c>
      <c r="Q39" s="110">
        <v>0.96</v>
      </c>
      <c r="R39" s="111">
        <v>0.88</v>
      </c>
      <c r="S39" s="110">
        <v>0.98</v>
      </c>
      <c r="T39" s="111">
        <v>0.86</v>
      </c>
      <c r="U39" s="110">
        <v>0.82</v>
      </c>
      <c r="V39" s="111">
        <v>0.77</v>
      </c>
      <c r="W39" s="110">
        <v>0.75</v>
      </c>
      <c r="X39" s="111">
        <v>0.7</v>
      </c>
      <c r="Y39" s="110">
        <v>0.79</v>
      </c>
      <c r="Z39" s="111">
        <v>0.68</v>
      </c>
      <c r="AA39" s="110">
        <v>0.73</v>
      </c>
      <c r="AB39" s="111">
        <v>0.62</v>
      </c>
      <c r="AC39" s="110">
        <v>0.98</v>
      </c>
      <c r="AD39" s="114">
        <v>0.81</v>
      </c>
      <c r="AE39" s="180">
        <f t="shared" si="0"/>
        <v>0.8076923076923077</v>
      </c>
      <c r="AF39" s="181">
        <f t="shared" si="0"/>
        <v>0.7215384615384616</v>
      </c>
    </row>
    <row r="40" spans="1:32" s="71" customFormat="1" ht="12">
      <c r="A40" s="183">
        <v>35</v>
      </c>
      <c r="B40" s="184" t="s">
        <v>25</v>
      </c>
      <c r="C40" s="185">
        <v>51</v>
      </c>
      <c r="D40" s="186">
        <v>50</v>
      </c>
      <c r="E40" s="110">
        <v>0.7</v>
      </c>
      <c r="F40" s="110">
        <v>0.78</v>
      </c>
      <c r="G40" s="110">
        <v>0.72</v>
      </c>
      <c r="H40" s="111">
        <v>0.67</v>
      </c>
      <c r="I40" s="110">
        <v>0.64</v>
      </c>
      <c r="J40" s="111">
        <v>0.65</v>
      </c>
      <c r="K40" s="110">
        <v>0.5</v>
      </c>
      <c r="L40" s="111">
        <v>0.67</v>
      </c>
      <c r="M40" s="110">
        <v>0.45</v>
      </c>
      <c r="N40" s="111">
        <v>0.63</v>
      </c>
      <c r="O40" s="110">
        <v>0.63</v>
      </c>
      <c r="P40" s="111">
        <v>0.58</v>
      </c>
      <c r="Q40" s="110">
        <v>0.92</v>
      </c>
      <c r="R40" s="111">
        <v>0.88</v>
      </c>
      <c r="S40" s="110">
        <v>0.91</v>
      </c>
      <c r="T40" s="111">
        <v>0.86</v>
      </c>
      <c r="U40" s="110">
        <v>0.78</v>
      </c>
      <c r="V40" s="111">
        <v>0.77</v>
      </c>
      <c r="W40" s="110">
        <v>0.7</v>
      </c>
      <c r="X40" s="111">
        <v>0.69</v>
      </c>
      <c r="Y40" s="110">
        <v>0.69</v>
      </c>
      <c r="Z40" s="111">
        <v>0.64</v>
      </c>
      <c r="AA40" s="110">
        <v>0.63</v>
      </c>
      <c r="AB40" s="111">
        <v>0.66</v>
      </c>
      <c r="AC40" s="110">
        <v>0.89</v>
      </c>
      <c r="AD40" s="114">
        <v>0.77</v>
      </c>
      <c r="AE40" s="180">
        <f t="shared" si="0"/>
        <v>0.7046153846153848</v>
      </c>
      <c r="AF40" s="181">
        <f t="shared" si="0"/>
        <v>0.7115384615384615</v>
      </c>
    </row>
    <row r="41" spans="1:32" s="71" customFormat="1" ht="12">
      <c r="A41" s="187">
        <v>36</v>
      </c>
      <c r="B41" s="184" t="s">
        <v>26</v>
      </c>
      <c r="C41" s="185">
        <v>110</v>
      </c>
      <c r="D41" s="186">
        <v>110</v>
      </c>
      <c r="E41" s="110">
        <v>0.83</v>
      </c>
      <c r="F41" s="110">
        <v>0.75</v>
      </c>
      <c r="G41" s="110">
        <v>0.84</v>
      </c>
      <c r="H41" s="111">
        <v>0.82</v>
      </c>
      <c r="I41" s="110">
        <v>0.78</v>
      </c>
      <c r="J41" s="111">
        <v>0.8</v>
      </c>
      <c r="K41" s="110">
        <v>0.78</v>
      </c>
      <c r="L41" s="111">
        <v>0.77</v>
      </c>
      <c r="M41" s="110">
        <v>0.86</v>
      </c>
      <c r="N41" s="111">
        <v>0.76</v>
      </c>
      <c r="O41" s="110">
        <v>0.8</v>
      </c>
      <c r="P41" s="111">
        <v>0.72</v>
      </c>
      <c r="Q41" s="110">
        <v>0.96</v>
      </c>
      <c r="R41" s="111">
        <v>0.9</v>
      </c>
      <c r="S41" s="110">
        <v>0.97</v>
      </c>
      <c r="T41" s="111">
        <v>0.89</v>
      </c>
      <c r="U41" s="110">
        <v>0.82</v>
      </c>
      <c r="V41" s="111">
        <v>0.83</v>
      </c>
      <c r="W41" s="110">
        <v>0.77</v>
      </c>
      <c r="X41" s="111">
        <v>0.8</v>
      </c>
      <c r="Y41" s="110">
        <v>0.81</v>
      </c>
      <c r="Z41" s="111">
        <v>0.75</v>
      </c>
      <c r="AA41" s="110">
        <v>0.87</v>
      </c>
      <c r="AB41" s="111">
        <v>0.74</v>
      </c>
      <c r="AC41" s="110">
        <v>0.98</v>
      </c>
      <c r="AD41" s="114">
        <v>1</v>
      </c>
      <c r="AE41" s="180">
        <f t="shared" si="0"/>
        <v>0.8515384615384616</v>
      </c>
      <c r="AF41" s="181">
        <f t="shared" si="0"/>
        <v>0.81</v>
      </c>
    </row>
    <row r="42" spans="1:32" s="71" customFormat="1" ht="12">
      <c r="A42" s="183">
        <v>37</v>
      </c>
      <c r="B42" s="184" t="s">
        <v>27</v>
      </c>
      <c r="C42" s="185">
        <v>100</v>
      </c>
      <c r="D42" s="186">
        <v>130</v>
      </c>
      <c r="E42" s="110">
        <v>0.8</v>
      </c>
      <c r="F42" s="110">
        <v>0.65</v>
      </c>
      <c r="G42" s="110">
        <v>0.74</v>
      </c>
      <c r="H42" s="111">
        <v>0.63</v>
      </c>
      <c r="I42" s="110">
        <v>0.69</v>
      </c>
      <c r="J42" s="111">
        <v>0.55</v>
      </c>
      <c r="K42" s="110">
        <v>0.65</v>
      </c>
      <c r="L42" s="111">
        <v>0.52</v>
      </c>
      <c r="M42" s="110">
        <v>0.63</v>
      </c>
      <c r="N42" s="111">
        <v>0.54</v>
      </c>
      <c r="O42" s="110">
        <v>0.57</v>
      </c>
      <c r="P42" s="111">
        <v>0.58</v>
      </c>
      <c r="Q42" s="110">
        <v>0.9</v>
      </c>
      <c r="R42" s="111">
        <v>0.82</v>
      </c>
      <c r="S42" s="110">
        <v>0.93</v>
      </c>
      <c r="T42" s="111">
        <v>0.79</v>
      </c>
      <c r="U42" s="110">
        <v>0.84</v>
      </c>
      <c r="V42" s="111">
        <v>0.74</v>
      </c>
      <c r="W42" s="110">
        <v>0.66</v>
      </c>
      <c r="X42" s="111">
        <v>0.59</v>
      </c>
      <c r="Y42" s="110">
        <v>0.71</v>
      </c>
      <c r="Z42" s="111">
        <v>0.62</v>
      </c>
      <c r="AA42" s="110">
        <v>0.65</v>
      </c>
      <c r="AB42" s="111">
        <v>0.57</v>
      </c>
      <c r="AC42" s="110">
        <v>0.9</v>
      </c>
      <c r="AD42" s="114">
        <v>0.8</v>
      </c>
      <c r="AE42" s="180">
        <f t="shared" si="0"/>
        <v>0.7438461538461539</v>
      </c>
      <c r="AF42" s="181">
        <f t="shared" si="0"/>
        <v>0.6461538461538462</v>
      </c>
    </row>
    <row r="43" spans="1:32" ht="12">
      <c r="A43" s="183">
        <v>38</v>
      </c>
      <c r="B43" s="184" t="s">
        <v>44</v>
      </c>
      <c r="C43" s="196">
        <v>67</v>
      </c>
      <c r="D43" s="197">
        <v>90</v>
      </c>
      <c r="E43" s="198">
        <v>0.71</v>
      </c>
      <c r="F43" s="199">
        <v>0.87</v>
      </c>
      <c r="G43" s="198">
        <v>0.68</v>
      </c>
      <c r="H43" s="200">
        <v>0.8</v>
      </c>
      <c r="I43" s="198">
        <v>0.77</v>
      </c>
      <c r="J43" s="200">
        <v>0.79</v>
      </c>
      <c r="K43" s="198">
        <v>0.63</v>
      </c>
      <c r="L43" s="200">
        <v>0.7</v>
      </c>
      <c r="M43" s="198">
        <v>0.48</v>
      </c>
      <c r="N43" s="200">
        <v>0.6</v>
      </c>
      <c r="O43" s="198">
        <v>0.62</v>
      </c>
      <c r="P43" s="200">
        <v>0.69</v>
      </c>
      <c r="Q43" s="198">
        <v>0.98</v>
      </c>
      <c r="R43" s="200">
        <v>0.98</v>
      </c>
      <c r="S43" s="198">
        <v>0.97</v>
      </c>
      <c r="T43" s="200">
        <v>0.98</v>
      </c>
      <c r="U43" s="198">
        <v>0.78</v>
      </c>
      <c r="V43" s="200">
        <v>0.81</v>
      </c>
      <c r="W43" s="198">
        <v>0.63</v>
      </c>
      <c r="X43" s="200">
        <v>0.76</v>
      </c>
      <c r="Y43" s="198">
        <v>0.71</v>
      </c>
      <c r="Z43" s="200">
        <v>0.75</v>
      </c>
      <c r="AA43" s="198">
        <v>0.61</v>
      </c>
      <c r="AB43" s="200">
        <v>0.66</v>
      </c>
      <c r="AC43" s="198">
        <v>0.97</v>
      </c>
      <c r="AD43" s="201">
        <v>0.95</v>
      </c>
      <c r="AE43" s="180">
        <f t="shared" si="0"/>
        <v>0.7338461538461539</v>
      </c>
      <c r="AF43" s="181">
        <f t="shared" si="0"/>
        <v>0.7953846153846154</v>
      </c>
    </row>
    <row r="44" spans="1:32" ht="12">
      <c r="A44" s="187">
        <v>39</v>
      </c>
      <c r="B44" s="184" t="s">
        <v>109</v>
      </c>
      <c r="C44" s="196">
        <v>90</v>
      </c>
      <c r="D44" s="197">
        <v>100</v>
      </c>
      <c r="E44" s="198">
        <v>0.59</v>
      </c>
      <c r="F44" s="199">
        <v>0.86</v>
      </c>
      <c r="G44" s="198">
        <v>0.6</v>
      </c>
      <c r="H44" s="200">
        <v>0.87</v>
      </c>
      <c r="I44" s="198">
        <v>0.6</v>
      </c>
      <c r="J44" s="200">
        <v>0.89</v>
      </c>
      <c r="K44" s="198">
        <v>0.68</v>
      </c>
      <c r="L44" s="200">
        <v>0.87</v>
      </c>
      <c r="M44" s="198">
        <v>0.57</v>
      </c>
      <c r="N44" s="200">
        <v>0.86</v>
      </c>
      <c r="O44" s="198">
        <v>0.56</v>
      </c>
      <c r="P44" s="200">
        <v>0.87</v>
      </c>
      <c r="Q44" s="198">
        <v>0.94</v>
      </c>
      <c r="R44" s="200">
        <v>0.97</v>
      </c>
      <c r="S44" s="198">
        <v>0.93</v>
      </c>
      <c r="T44" s="200">
        <v>0.97</v>
      </c>
      <c r="U44" s="198">
        <v>0.6</v>
      </c>
      <c r="V44" s="200">
        <v>0.89</v>
      </c>
      <c r="W44" s="198">
        <v>0.82</v>
      </c>
      <c r="X44" s="200">
        <v>0.84</v>
      </c>
      <c r="Y44" s="198">
        <v>0.57</v>
      </c>
      <c r="Z44" s="200">
        <v>0.83</v>
      </c>
      <c r="AA44" s="198">
        <v>0.56</v>
      </c>
      <c r="AB44" s="200">
        <v>0.81</v>
      </c>
      <c r="AC44" s="198">
        <v>0.99</v>
      </c>
      <c r="AD44" s="201">
        <v>0.95</v>
      </c>
      <c r="AE44" s="180">
        <f t="shared" si="0"/>
        <v>0.693076923076923</v>
      </c>
      <c r="AF44" s="181">
        <f t="shared" si="0"/>
        <v>0.8830769230769231</v>
      </c>
    </row>
    <row r="45" spans="1:32" ht="12">
      <c r="A45" s="183">
        <v>40</v>
      </c>
      <c r="B45" s="184" t="s">
        <v>28</v>
      </c>
      <c r="C45" s="196">
        <v>170</v>
      </c>
      <c r="D45" s="197">
        <v>200</v>
      </c>
      <c r="E45" s="198">
        <v>0.85</v>
      </c>
      <c r="F45" s="199">
        <v>0.87</v>
      </c>
      <c r="G45" s="198">
        <v>0.82</v>
      </c>
      <c r="H45" s="200">
        <v>0.84</v>
      </c>
      <c r="I45" s="198">
        <v>0.81</v>
      </c>
      <c r="J45" s="200">
        <v>0.82</v>
      </c>
      <c r="K45" s="198">
        <v>0.71</v>
      </c>
      <c r="L45" s="200">
        <v>0.8</v>
      </c>
      <c r="M45" s="198">
        <v>0.82</v>
      </c>
      <c r="N45" s="200">
        <v>0.77</v>
      </c>
      <c r="O45" s="198">
        <v>0.75</v>
      </c>
      <c r="P45" s="200">
        <v>0.7</v>
      </c>
      <c r="Q45" s="198">
        <v>0.98</v>
      </c>
      <c r="R45" s="200">
        <v>0.9</v>
      </c>
      <c r="S45" s="198">
        <v>0.98</v>
      </c>
      <c r="T45" s="200">
        <v>0.93</v>
      </c>
      <c r="U45" s="198">
        <v>0.85</v>
      </c>
      <c r="V45" s="200">
        <v>0.87</v>
      </c>
      <c r="W45" s="198">
        <v>0.87</v>
      </c>
      <c r="X45" s="200">
        <v>0.74</v>
      </c>
      <c r="Y45" s="198">
        <v>0.79</v>
      </c>
      <c r="Z45" s="200">
        <v>0.77</v>
      </c>
      <c r="AA45" s="198">
        <v>0.77</v>
      </c>
      <c r="AB45" s="200">
        <v>0.73</v>
      </c>
      <c r="AC45" s="198">
        <v>0.95</v>
      </c>
      <c r="AD45" s="201">
        <v>0.84</v>
      </c>
      <c r="AE45" s="180">
        <f t="shared" si="0"/>
        <v>0.8423076923076922</v>
      </c>
      <c r="AF45" s="181">
        <f t="shared" si="0"/>
        <v>0.8138461538461539</v>
      </c>
    </row>
    <row r="46" spans="1:32" ht="12">
      <c r="A46" s="183">
        <v>41</v>
      </c>
      <c r="B46" s="184" t="s">
        <v>46</v>
      </c>
      <c r="C46" s="196"/>
      <c r="D46" s="197">
        <v>70</v>
      </c>
      <c r="E46" s="198"/>
      <c r="F46" s="199">
        <v>0.82</v>
      </c>
      <c r="G46" s="198"/>
      <c r="H46" s="200">
        <v>0.81</v>
      </c>
      <c r="I46" s="198"/>
      <c r="J46" s="200">
        <v>0.7</v>
      </c>
      <c r="K46" s="198"/>
      <c r="L46" s="200">
        <v>0.75</v>
      </c>
      <c r="M46" s="198"/>
      <c r="N46" s="200">
        <v>0.73</v>
      </c>
      <c r="O46" s="198"/>
      <c r="P46" s="200">
        <v>0.63</v>
      </c>
      <c r="Q46" s="198"/>
      <c r="R46" s="200">
        <v>0.93</v>
      </c>
      <c r="S46" s="198"/>
      <c r="T46" s="200">
        <v>0.94</v>
      </c>
      <c r="U46" s="198"/>
      <c r="V46" s="200">
        <v>0.8</v>
      </c>
      <c r="W46" s="198"/>
      <c r="X46" s="200">
        <v>0.81</v>
      </c>
      <c r="Y46" s="198"/>
      <c r="Z46" s="200">
        <v>0.79</v>
      </c>
      <c r="AA46" s="198"/>
      <c r="AB46" s="200">
        <v>0.67</v>
      </c>
      <c r="AC46" s="198"/>
      <c r="AD46" s="201">
        <v>0.61</v>
      </c>
      <c r="AE46" s="180"/>
      <c r="AF46" s="181">
        <f t="shared" si="0"/>
        <v>0.7684615384615385</v>
      </c>
    </row>
    <row r="47" spans="1:32" ht="12">
      <c r="A47" s="187">
        <v>42</v>
      </c>
      <c r="B47" s="184" t="s">
        <v>29</v>
      </c>
      <c r="C47" s="196">
        <v>76</v>
      </c>
      <c r="D47" s="197">
        <v>80</v>
      </c>
      <c r="E47" s="198">
        <v>0.93</v>
      </c>
      <c r="F47" s="199">
        <v>0.74</v>
      </c>
      <c r="G47" s="198">
        <v>0.94</v>
      </c>
      <c r="H47" s="200">
        <v>0.75</v>
      </c>
      <c r="I47" s="198">
        <v>0.89</v>
      </c>
      <c r="J47" s="200">
        <v>0.71</v>
      </c>
      <c r="K47" s="198">
        <v>0.92</v>
      </c>
      <c r="L47" s="200">
        <v>0.71</v>
      </c>
      <c r="M47" s="198">
        <v>0.96</v>
      </c>
      <c r="N47" s="200">
        <v>0.7</v>
      </c>
      <c r="O47" s="198">
        <v>0.28</v>
      </c>
      <c r="P47" s="200">
        <v>0.74</v>
      </c>
      <c r="Q47" s="198">
        <v>1</v>
      </c>
      <c r="R47" s="200">
        <v>0.86</v>
      </c>
      <c r="S47" s="198">
        <v>1</v>
      </c>
      <c r="T47" s="200">
        <v>0.82</v>
      </c>
      <c r="U47" s="198">
        <v>0.96</v>
      </c>
      <c r="V47" s="200">
        <v>0.79</v>
      </c>
      <c r="W47" s="198">
        <v>0.95</v>
      </c>
      <c r="X47" s="200">
        <v>0.68</v>
      </c>
      <c r="Y47" s="198">
        <v>0.93</v>
      </c>
      <c r="Z47" s="200">
        <v>0.67</v>
      </c>
      <c r="AA47" s="198">
        <v>0.94</v>
      </c>
      <c r="AB47" s="200">
        <v>0.62</v>
      </c>
      <c r="AC47" s="198"/>
      <c r="AD47" s="201">
        <v>0.72</v>
      </c>
      <c r="AE47" s="180">
        <f t="shared" si="0"/>
        <v>0.823076923076923</v>
      </c>
      <c r="AF47" s="181">
        <f t="shared" si="0"/>
        <v>0.7315384615384617</v>
      </c>
    </row>
    <row r="48" spans="1:32" ht="12.75" thickBot="1">
      <c r="A48" s="208">
        <v>43</v>
      </c>
      <c r="B48" s="209" t="s">
        <v>30</v>
      </c>
      <c r="C48" s="210">
        <v>146</v>
      </c>
      <c r="D48" s="197">
        <v>160</v>
      </c>
      <c r="E48" s="199">
        <v>0.85</v>
      </c>
      <c r="F48" s="199">
        <v>0.68</v>
      </c>
      <c r="G48" s="199">
        <v>0.81</v>
      </c>
      <c r="H48" s="200">
        <v>0.69</v>
      </c>
      <c r="I48" s="199">
        <v>0.84</v>
      </c>
      <c r="J48" s="200">
        <v>0.73</v>
      </c>
      <c r="K48" s="199">
        <v>0.79</v>
      </c>
      <c r="L48" s="200">
        <v>0.65</v>
      </c>
      <c r="M48" s="199">
        <v>0.68</v>
      </c>
      <c r="N48" s="200">
        <v>0.58</v>
      </c>
      <c r="O48" s="199">
        <v>0.78</v>
      </c>
      <c r="P48" s="200">
        <v>0.65</v>
      </c>
      <c r="Q48" s="199">
        <v>1</v>
      </c>
      <c r="R48" s="200">
        <v>0.87</v>
      </c>
      <c r="S48" s="199">
        <v>1</v>
      </c>
      <c r="T48" s="200">
        <v>0.86</v>
      </c>
      <c r="U48" s="199">
        <v>0.84</v>
      </c>
      <c r="V48" s="200">
        <v>0.75</v>
      </c>
      <c r="W48" s="199">
        <v>0.83</v>
      </c>
      <c r="X48" s="200">
        <v>0.68</v>
      </c>
      <c r="Y48" s="199">
        <v>0.81</v>
      </c>
      <c r="Z48" s="200">
        <v>0.67</v>
      </c>
      <c r="AA48" s="199">
        <v>0.77</v>
      </c>
      <c r="AB48" s="200">
        <v>0.61</v>
      </c>
      <c r="AC48" s="199">
        <v>0.99</v>
      </c>
      <c r="AD48" s="201">
        <v>0.85</v>
      </c>
      <c r="AE48" s="211">
        <f t="shared" si="0"/>
        <v>0.8453846153846154</v>
      </c>
      <c r="AF48" s="212">
        <f t="shared" si="0"/>
        <v>0.713076923076923</v>
      </c>
    </row>
    <row r="49" spans="1:32" ht="12.75" thickBot="1">
      <c r="A49" s="268" t="s">
        <v>34</v>
      </c>
      <c r="B49" s="269"/>
      <c r="C49" s="213">
        <f>SUM(C6:C48)</f>
        <v>4516</v>
      </c>
      <c r="D49" s="214">
        <f>SUM(D6:D48)</f>
        <v>4886</v>
      </c>
      <c r="E49" s="69">
        <f>(SUM(E6:E48))/42</f>
        <v>0.721904761904762</v>
      </c>
      <c r="F49" s="69">
        <f>(SUM(F6:F48))/43</f>
        <v>0.7272093023255813</v>
      </c>
      <c r="G49" s="69">
        <f aca="true" t="shared" si="1" ref="G49:AE49">(SUM(G6:G48))/42</f>
        <v>0.7038095238095238</v>
      </c>
      <c r="H49" s="215">
        <f>(SUM(H6:H48))/43</f>
        <v>0.706279069767442</v>
      </c>
      <c r="I49" s="69">
        <f t="shared" si="1"/>
        <v>0.646904761904762</v>
      </c>
      <c r="J49" s="215">
        <f>(SUM(J6:J48))/43</f>
        <v>0.653953488372093</v>
      </c>
      <c r="K49" s="69">
        <f t="shared" si="1"/>
        <v>0.5878571428571429</v>
      </c>
      <c r="L49" s="215">
        <f>(SUM(L6:L48))/43</f>
        <v>0.6069767441860464</v>
      </c>
      <c r="M49" s="69">
        <f t="shared" si="1"/>
        <v>0.6023809523809524</v>
      </c>
      <c r="N49" s="215">
        <f>(SUM(N6:N48))/43</f>
        <v>0.6113953488372093</v>
      </c>
      <c r="O49" s="69">
        <f t="shared" si="1"/>
        <v>0.6347619047619046</v>
      </c>
      <c r="P49" s="215">
        <f>(SUM(P6:P48))/43</f>
        <v>0.6469767441860463</v>
      </c>
      <c r="Q49" s="69">
        <f t="shared" si="1"/>
        <v>0.8883333333333334</v>
      </c>
      <c r="R49" s="215">
        <f>(SUM(R6:R48))/43</f>
        <v>0.8774418604651161</v>
      </c>
      <c r="S49" s="69">
        <f t="shared" si="1"/>
        <v>0.912142857142857</v>
      </c>
      <c r="T49" s="215">
        <f>(SUM(T6:T48))/43</f>
        <v>0.8662790697674418</v>
      </c>
      <c r="U49" s="69">
        <f t="shared" si="1"/>
        <v>0.7500000000000002</v>
      </c>
      <c r="V49" s="215">
        <f>(SUM(V6:V48))/43</f>
        <v>0.749767441860465</v>
      </c>
      <c r="W49" s="69">
        <f t="shared" si="1"/>
        <v>0.6483333333333332</v>
      </c>
      <c r="X49" s="215">
        <f>(SUM(X6:X48))/43</f>
        <v>0.637674418604651</v>
      </c>
      <c r="Y49" s="69">
        <f t="shared" si="1"/>
        <v>0.6345238095238094</v>
      </c>
      <c r="Z49" s="215">
        <f>(SUM(Z6:Z48))/43</f>
        <v>0.6132558139534884</v>
      </c>
      <c r="AA49" s="69">
        <f t="shared" si="1"/>
        <v>0.615</v>
      </c>
      <c r="AB49" s="215">
        <f>(SUM(AB6:AB48))/43</f>
        <v>0.6160465116279069</v>
      </c>
      <c r="AC49" s="69">
        <f>(SUM(AC6:AC48))/41</f>
        <v>0.8897560975609757</v>
      </c>
      <c r="AD49" s="216">
        <f>(SUM(AD6:AD48))/43</f>
        <v>0.8134883720930232</v>
      </c>
      <c r="AE49" s="69">
        <f t="shared" si="1"/>
        <v>0.7088095238095237</v>
      </c>
      <c r="AF49" s="216">
        <f>(SUM(AF6:AF48))/43</f>
        <v>0.7020572450805009</v>
      </c>
    </row>
    <row r="50" ht="12" customHeight="1"/>
    <row r="52" spans="1:28" ht="15.75">
      <c r="A52" s="165" t="s">
        <v>18</v>
      </c>
      <c r="AA52" s="165"/>
      <c r="AB52" s="165"/>
    </row>
  </sheetData>
  <mergeCells count="20">
    <mergeCell ref="A1:AF1"/>
    <mergeCell ref="A3:A5"/>
    <mergeCell ref="B3:B5"/>
    <mergeCell ref="C3:D4"/>
    <mergeCell ref="E3:AD3"/>
    <mergeCell ref="AE3:AF4"/>
    <mergeCell ref="E4:F4"/>
    <mergeCell ref="G4:H4"/>
    <mergeCell ref="I4:J4"/>
    <mergeCell ref="K4:L4"/>
    <mergeCell ref="AC4:AD4"/>
    <mergeCell ref="A49:B49"/>
    <mergeCell ref="U4:V4"/>
    <mergeCell ref="W4:X4"/>
    <mergeCell ref="Y4:Z4"/>
    <mergeCell ref="AA4:AB4"/>
    <mergeCell ref="M4:N4"/>
    <mergeCell ref="O4:P4"/>
    <mergeCell ref="Q4:R4"/>
    <mergeCell ref="S4:T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workbookViewId="0" topLeftCell="A1">
      <selection activeCell="A1" sqref="A1:AJ1"/>
    </sheetView>
  </sheetViews>
  <sheetFormatPr defaultColWidth="9.00390625" defaultRowHeight="12.75"/>
  <cols>
    <col min="1" max="1" width="4.625" style="50" customWidth="1"/>
    <col min="2" max="2" width="20.125" style="50" bestFit="1" customWidth="1"/>
    <col min="3" max="6" width="5.625" style="50" bestFit="1" customWidth="1"/>
    <col min="7" max="7" width="5.625" style="50" customWidth="1"/>
    <col min="8" max="8" width="5.875" style="50" bestFit="1" customWidth="1"/>
    <col min="9" max="26" width="5.625" style="50" bestFit="1" customWidth="1"/>
    <col min="27" max="27" width="5.25390625" style="50" customWidth="1"/>
    <col min="28" max="35" width="5.625" style="50" bestFit="1" customWidth="1"/>
    <col min="36" max="36" width="5.375" style="49" customWidth="1"/>
    <col min="37" max="16384" width="9.125" style="49" customWidth="1"/>
  </cols>
  <sheetData>
    <row r="1" spans="1:36" ht="32.25" customHeight="1">
      <c r="A1" s="271" t="s">
        <v>110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</row>
    <row r="2" spans="1:36" ht="15" customHeight="1" thickBo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217" t="s">
        <v>111</v>
      </c>
      <c r="AI2" s="167"/>
      <c r="AJ2" s="167"/>
    </row>
    <row r="3" spans="1:36" s="54" customFormat="1" ht="18.75" customHeight="1" thickBot="1">
      <c r="A3" s="288" t="s">
        <v>31</v>
      </c>
      <c r="B3" s="291" t="s">
        <v>0</v>
      </c>
      <c r="C3" s="256" t="s">
        <v>112</v>
      </c>
      <c r="D3" s="257"/>
      <c r="E3" s="280" t="s">
        <v>33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2"/>
      <c r="AI3" s="256" t="s">
        <v>113</v>
      </c>
      <c r="AJ3" s="296"/>
    </row>
    <row r="4" spans="1:36" s="54" customFormat="1" ht="79.5" customHeight="1" thickBot="1">
      <c r="A4" s="289"/>
      <c r="B4" s="292"/>
      <c r="C4" s="294"/>
      <c r="D4" s="295"/>
      <c r="E4" s="283" t="s">
        <v>59</v>
      </c>
      <c r="F4" s="284"/>
      <c r="G4" s="283" t="s">
        <v>114</v>
      </c>
      <c r="H4" s="284"/>
      <c r="I4" s="283" t="s">
        <v>61</v>
      </c>
      <c r="J4" s="284"/>
      <c r="K4" s="283" t="s">
        <v>95</v>
      </c>
      <c r="L4" s="284"/>
      <c r="M4" s="283" t="s">
        <v>97</v>
      </c>
      <c r="N4" s="284"/>
      <c r="O4" s="283" t="s">
        <v>115</v>
      </c>
      <c r="P4" s="284"/>
      <c r="Q4" s="283" t="s">
        <v>98</v>
      </c>
      <c r="R4" s="284"/>
      <c r="S4" s="283" t="s">
        <v>116</v>
      </c>
      <c r="T4" s="284"/>
      <c r="U4" s="283" t="s">
        <v>117</v>
      </c>
      <c r="V4" s="284"/>
      <c r="W4" s="287" t="s">
        <v>68</v>
      </c>
      <c r="X4" s="284"/>
      <c r="Y4" s="283" t="s">
        <v>69</v>
      </c>
      <c r="Z4" s="284"/>
      <c r="AA4" s="283" t="s">
        <v>70</v>
      </c>
      <c r="AB4" s="284"/>
      <c r="AC4" s="283" t="s">
        <v>118</v>
      </c>
      <c r="AD4" s="284"/>
      <c r="AE4" s="283" t="s">
        <v>119</v>
      </c>
      <c r="AF4" s="284"/>
      <c r="AG4" s="283" t="s">
        <v>17</v>
      </c>
      <c r="AH4" s="285"/>
      <c r="AI4" s="290"/>
      <c r="AJ4" s="297"/>
    </row>
    <row r="5" spans="1:36" s="54" customFormat="1" ht="12" thickBot="1">
      <c r="A5" s="290"/>
      <c r="B5" s="293"/>
      <c r="C5" s="169" t="s">
        <v>74</v>
      </c>
      <c r="D5" s="170" t="s">
        <v>75</v>
      </c>
      <c r="E5" s="218" t="s">
        <v>74</v>
      </c>
      <c r="F5" s="219" t="s">
        <v>75</v>
      </c>
      <c r="G5" s="218" t="s">
        <v>74</v>
      </c>
      <c r="H5" s="219" t="s">
        <v>75</v>
      </c>
      <c r="I5" s="218" t="s">
        <v>74</v>
      </c>
      <c r="J5" s="219" t="s">
        <v>75</v>
      </c>
      <c r="K5" s="218" t="s">
        <v>74</v>
      </c>
      <c r="L5" s="219" t="s">
        <v>75</v>
      </c>
      <c r="M5" s="218" t="s">
        <v>74</v>
      </c>
      <c r="N5" s="219" t="s">
        <v>75</v>
      </c>
      <c r="O5" s="218" t="s">
        <v>74</v>
      </c>
      <c r="P5" s="219" t="s">
        <v>75</v>
      </c>
      <c r="Q5" s="218" t="s">
        <v>74</v>
      </c>
      <c r="R5" s="219" t="s">
        <v>75</v>
      </c>
      <c r="S5" s="218" t="s">
        <v>74</v>
      </c>
      <c r="T5" s="219" t="s">
        <v>75</v>
      </c>
      <c r="U5" s="218" t="s">
        <v>74</v>
      </c>
      <c r="V5" s="219" t="s">
        <v>75</v>
      </c>
      <c r="W5" s="220" t="s">
        <v>74</v>
      </c>
      <c r="X5" s="219" t="s">
        <v>75</v>
      </c>
      <c r="Y5" s="218" t="s">
        <v>74</v>
      </c>
      <c r="Z5" s="219" t="s">
        <v>75</v>
      </c>
      <c r="AA5" s="218" t="s">
        <v>74</v>
      </c>
      <c r="AB5" s="219" t="s">
        <v>75</v>
      </c>
      <c r="AC5" s="218" t="s">
        <v>74</v>
      </c>
      <c r="AD5" s="219" t="s">
        <v>75</v>
      </c>
      <c r="AE5" s="218" t="s">
        <v>74</v>
      </c>
      <c r="AF5" s="219" t="s">
        <v>75</v>
      </c>
      <c r="AG5" s="218" t="s">
        <v>74</v>
      </c>
      <c r="AH5" s="221" t="s">
        <v>75</v>
      </c>
      <c r="AI5" s="218" t="s">
        <v>74</v>
      </c>
      <c r="AJ5" s="219" t="s">
        <v>75</v>
      </c>
    </row>
    <row r="6" spans="1:36" s="71" customFormat="1" ht="12">
      <c r="A6" s="172">
        <v>1</v>
      </c>
      <c r="B6" s="173" t="s">
        <v>1</v>
      </c>
      <c r="C6" s="174">
        <v>19</v>
      </c>
      <c r="D6" s="175">
        <v>20</v>
      </c>
      <c r="E6" s="176">
        <v>0.76</v>
      </c>
      <c r="F6" s="177">
        <v>0.88</v>
      </c>
      <c r="G6" s="176">
        <v>0.88</v>
      </c>
      <c r="H6" s="222">
        <v>0.93</v>
      </c>
      <c r="I6" s="176">
        <v>0.88</v>
      </c>
      <c r="J6" s="178">
        <v>0.85</v>
      </c>
      <c r="K6" s="176">
        <v>0.84</v>
      </c>
      <c r="L6" s="178">
        <v>0.85</v>
      </c>
      <c r="M6" s="176">
        <v>0.84</v>
      </c>
      <c r="N6" s="178">
        <v>0.76</v>
      </c>
      <c r="O6" s="176">
        <v>0.82</v>
      </c>
      <c r="P6" s="178">
        <v>0.79</v>
      </c>
      <c r="Q6" s="176">
        <v>0.89</v>
      </c>
      <c r="R6" s="178">
        <v>1</v>
      </c>
      <c r="S6" s="176">
        <v>0.96</v>
      </c>
      <c r="T6" s="178">
        <v>1</v>
      </c>
      <c r="U6" s="176">
        <v>0.91</v>
      </c>
      <c r="V6" s="178">
        <v>0.9</v>
      </c>
      <c r="W6" s="223">
        <v>0.86</v>
      </c>
      <c r="X6" s="178">
        <v>0.85</v>
      </c>
      <c r="Y6" s="176">
        <v>0.87</v>
      </c>
      <c r="Z6" s="178">
        <v>0.9</v>
      </c>
      <c r="AA6" s="176">
        <v>0.87</v>
      </c>
      <c r="AB6" s="178">
        <v>0.88</v>
      </c>
      <c r="AC6" s="176">
        <v>0.84</v>
      </c>
      <c r="AD6" s="178">
        <v>0.88</v>
      </c>
      <c r="AE6" s="176">
        <v>0.89</v>
      </c>
      <c r="AF6" s="178">
        <v>0.95</v>
      </c>
      <c r="AG6" s="176">
        <v>0.99</v>
      </c>
      <c r="AH6" s="179">
        <v>1</v>
      </c>
      <c r="AI6" s="180">
        <f>(E6+G6+I6+K6+M6+O6+Q6+S6+U6+W6+Y6+AA6+AC6+AE6+AG6)/15</f>
        <v>0.8733333333333333</v>
      </c>
      <c r="AJ6" s="181">
        <f>(F6+H6+J6+L6+N6+P6+R6+T6+V6+X6+Z6+AB6+AD6+AF6+AH6)/15</f>
        <v>0.8946666666666668</v>
      </c>
    </row>
    <row r="7" spans="1:36" s="71" customFormat="1" ht="12">
      <c r="A7" s="183">
        <v>2</v>
      </c>
      <c r="B7" s="184" t="s">
        <v>2</v>
      </c>
      <c r="C7" s="185">
        <v>15</v>
      </c>
      <c r="D7" s="186">
        <v>15</v>
      </c>
      <c r="E7" s="110">
        <v>0.7</v>
      </c>
      <c r="F7" s="110">
        <v>0.77</v>
      </c>
      <c r="G7" s="110">
        <v>0.55</v>
      </c>
      <c r="H7" s="113">
        <v>0.83</v>
      </c>
      <c r="I7" s="110">
        <v>0.6</v>
      </c>
      <c r="J7" s="111">
        <v>0.75</v>
      </c>
      <c r="K7" s="110">
        <v>0.62</v>
      </c>
      <c r="L7" s="111">
        <v>0.65</v>
      </c>
      <c r="M7" s="110">
        <v>0.67</v>
      </c>
      <c r="N7" s="111">
        <v>0.47</v>
      </c>
      <c r="O7" s="110">
        <v>0.72</v>
      </c>
      <c r="P7" s="111">
        <v>0.52</v>
      </c>
      <c r="Q7" s="110">
        <v>0.88</v>
      </c>
      <c r="R7" s="111">
        <v>0.95</v>
      </c>
      <c r="S7" s="110">
        <v>0.9</v>
      </c>
      <c r="T7" s="111">
        <v>1</v>
      </c>
      <c r="U7" s="110">
        <v>0.7</v>
      </c>
      <c r="V7" s="111">
        <v>0.87</v>
      </c>
      <c r="W7" s="113">
        <v>0.72</v>
      </c>
      <c r="X7" s="111">
        <v>0.57</v>
      </c>
      <c r="Y7" s="110">
        <v>0.73</v>
      </c>
      <c r="Z7" s="111">
        <v>0.53</v>
      </c>
      <c r="AA7" s="110">
        <v>0.75</v>
      </c>
      <c r="AB7" s="111">
        <v>0.63</v>
      </c>
      <c r="AC7" s="110">
        <v>0.77</v>
      </c>
      <c r="AD7" s="111">
        <v>0.7</v>
      </c>
      <c r="AE7" s="110">
        <v>0.83</v>
      </c>
      <c r="AF7" s="111">
        <v>0.9</v>
      </c>
      <c r="AG7" s="110">
        <v>0.9</v>
      </c>
      <c r="AH7" s="114">
        <v>1</v>
      </c>
      <c r="AI7" s="224">
        <f aca="true" t="shared" si="0" ref="AI7:AJ37">(E7+G7+I7+K7+M7+O7+Q7+S7+U7+W7+Y7+AA7+AC7+AE7+AG7)/15</f>
        <v>0.7360000000000001</v>
      </c>
      <c r="AJ7" s="225">
        <f t="shared" si="0"/>
        <v>0.7426666666666667</v>
      </c>
    </row>
    <row r="8" spans="1:36" s="71" customFormat="1" ht="12">
      <c r="A8" s="187">
        <v>3</v>
      </c>
      <c r="B8" s="184" t="s">
        <v>3</v>
      </c>
      <c r="C8" s="185">
        <v>20</v>
      </c>
      <c r="D8" s="188">
        <v>20</v>
      </c>
      <c r="E8" s="110">
        <v>0.76</v>
      </c>
      <c r="F8" s="176">
        <v>0.86</v>
      </c>
      <c r="G8" s="110">
        <v>0.79</v>
      </c>
      <c r="H8" s="223">
        <v>0.93</v>
      </c>
      <c r="I8" s="110">
        <v>0.74</v>
      </c>
      <c r="J8" s="189">
        <v>0.75</v>
      </c>
      <c r="K8" s="110">
        <v>0.59</v>
      </c>
      <c r="L8" s="189">
        <v>0.81</v>
      </c>
      <c r="M8" s="110">
        <v>0.55</v>
      </c>
      <c r="N8" s="189">
        <v>0.8</v>
      </c>
      <c r="O8" s="110">
        <v>0.74</v>
      </c>
      <c r="P8" s="189">
        <v>0.8</v>
      </c>
      <c r="Q8" s="110">
        <v>0.96</v>
      </c>
      <c r="R8" s="189">
        <v>1</v>
      </c>
      <c r="S8" s="110">
        <v>0.93</v>
      </c>
      <c r="T8" s="189">
        <v>0.99</v>
      </c>
      <c r="U8" s="110">
        <v>0.63</v>
      </c>
      <c r="V8" s="189">
        <v>0.84</v>
      </c>
      <c r="W8" s="113">
        <v>0.75</v>
      </c>
      <c r="X8" s="189">
        <v>0.84</v>
      </c>
      <c r="Y8" s="110">
        <v>0.71</v>
      </c>
      <c r="Z8" s="189">
        <v>0.76</v>
      </c>
      <c r="AA8" s="110">
        <v>0.71</v>
      </c>
      <c r="AB8" s="189">
        <v>0.76</v>
      </c>
      <c r="AC8" s="110">
        <v>0.76</v>
      </c>
      <c r="AD8" s="189">
        <v>0.78</v>
      </c>
      <c r="AE8" s="110">
        <v>0.9</v>
      </c>
      <c r="AF8" s="189">
        <v>0.88</v>
      </c>
      <c r="AG8" s="110">
        <v>0.99</v>
      </c>
      <c r="AH8" s="190">
        <v>0.9</v>
      </c>
      <c r="AI8" s="224">
        <f t="shared" si="0"/>
        <v>0.7673333333333333</v>
      </c>
      <c r="AJ8" s="225">
        <f t="shared" si="0"/>
        <v>0.8466666666666668</v>
      </c>
    </row>
    <row r="9" spans="1:36" s="71" customFormat="1" ht="12">
      <c r="A9" s="187">
        <v>4</v>
      </c>
      <c r="B9" s="184" t="s">
        <v>4</v>
      </c>
      <c r="C9" s="185">
        <v>20</v>
      </c>
      <c r="D9" s="186">
        <v>20</v>
      </c>
      <c r="E9" s="110">
        <v>0.71</v>
      </c>
      <c r="F9" s="110">
        <v>0.88</v>
      </c>
      <c r="G9" s="110">
        <v>0.75</v>
      </c>
      <c r="H9" s="113">
        <v>0.88</v>
      </c>
      <c r="I9" s="110">
        <v>0.76</v>
      </c>
      <c r="J9" s="111">
        <v>0.85</v>
      </c>
      <c r="K9" s="110">
        <v>0.5</v>
      </c>
      <c r="L9" s="111">
        <v>0.83</v>
      </c>
      <c r="M9" s="110">
        <v>0.44</v>
      </c>
      <c r="N9" s="111">
        <v>0.76</v>
      </c>
      <c r="O9" s="110">
        <v>0.38</v>
      </c>
      <c r="P9" s="111">
        <v>0.83</v>
      </c>
      <c r="Q9" s="110">
        <v>0.98</v>
      </c>
      <c r="R9" s="111">
        <v>1</v>
      </c>
      <c r="S9" s="110">
        <v>0.96</v>
      </c>
      <c r="T9" s="111">
        <v>1</v>
      </c>
      <c r="U9" s="110">
        <v>0.64</v>
      </c>
      <c r="V9" s="111">
        <v>0.9</v>
      </c>
      <c r="W9" s="113">
        <v>0.71</v>
      </c>
      <c r="X9" s="111">
        <v>0.83</v>
      </c>
      <c r="Y9" s="110">
        <v>0.74</v>
      </c>
      <c r="Z9" s="111">
        <v>0.89</v>
      </c>
      <c r="AA9" s="110">
        <v>0.73</v>
      </c>
      <c r="AB9" s="111">
        <v>0.91</v>
      </c>
      <c r="AC9" s="110">
        <v>0.71</v>
      </c>
      <c r="AD9" s="111">
        <v>0.86</v>
      </c>
      <c r="AE9" s="110">
        <v>0.85</v>
      </c>
      <c r="AF9" s="111">
        <v>1</v>
      </c>
      <c r="AG9" s="110">
        <v>1</v>
      </c>
      <c r="AH9" s="114">
        <v>1</v>
      </c>
      <c r="AI9" s="224">
        <f t="shared" si="0"/>
        <v>0.7239999999999999</v>
      </c>
      <c r="AJ9" s="225">
        <f t="shared" si="0"/>
        <v>0.8946666666666666</v>
      </c>
    </row>
    <row r="10" spans="1:36" s="71" customFormat="1" ht="12">
      <c r="A10" s="187">
        <v>5</v>
      </c>
      <c r="B10" s="184" t="s">
        <v>5</v>
      </c>
      <c r="C10" s="185">
        <v>10</v>
      </c>
      <c r="D10" s="186">
        <v>10</v>
      </c>
      <c r="E10" s="110">
        <v>0.7</v>
      </c>
      <c r="F10" s="110">
        <v>0.73</v>
      </c>
      <c r="G10" s="110">
        <v>0.75</v>
      </c>
      <c r="H10" s="113">
        <v>0.85</v>
      </c>
      <c r="I10" s="110">
        <v>0.73</v>
      </c>
      <c r="J10" s="111">
        <v>0.73</v>
      </c>
      <c r="K10" s="110">
        <v>0.7</v>
      </c>
      <c r="L10" s="111">
        <v>0.73</v>
      </c>
      <c r="M10" s="110">
        <v>0.73</v>
      </c>
      <c r="N10" s="111">
        <v>0.75</v>
      </c>
      <c r="O10" s="110">
        <v>0.73</v>
      </c>
      <c r="P10" s="111">
        <v>0.78</v>
      </c>
      <c r="Q10" s="110">
        <v>0.83</v>
      </c>
      <c r="R10" s="111">
        <v>0.9</v>
      </c>
      <c r="S10" s="110">
        <v>1</v>
      </c>
      <c r="T10" s="111">
        <v>0.95</v>
      </c>
      <c r="U10" s="110">
        <v>0.73</v>
      </c>
      <c r="V10" s="111">
        <v>0.68</v>
      </c>
      <c r="W10" s="113">
        <v>0.63</v>
      </c>
      <c r="X10" s="111">
        <v>0.85</v>
      </c>
      <c r="Y10" s="110">
        <v>0.7</v>
      </c>
      <c r="Z10" s="111">
        <v>0.78</v>
      </c>
      <c r="AA10" s="110">
        <v>0.65</v>
      </c>
      <c r="AB10" s="111">
        <v>0.8</v>
      </c>
      <c r="AC10" s="110">
        <v>0.73</v>
      </c>
      <c r="AD10" s="111">
        <v>0.7</v>
      </c>
      <c r="AE10" s="110">
        <v>0.83</v>
      </c>
      <c r="AF10" s="111">
        <v>0.73</v>
      </c>
      <c r="AG10" s="110">
        <v>1</v>
      </c>
      <c r="AH10" s="114">
        <v>0.85</v>
      </c>
      <c r="AI10" s="224">
        <f t="shared" si="0"/>
        <v>0.7626666666666667</v>
      </c>
      <c r="AJ10" s="225">
        <f t="shared" si="0"/>
        <v>0.7873333333333333</v>
      </c>
    </row>
    <row r="11" spans="1:36" s="71" customFormat="1" ht="12">
      <c r="A11" s="187">
        <v>6</v>
      </c>
      <c r="B11" s="184" t="s">
        <v>6</v>
      </c>
      <c r="C11" s="226">
        <v>20</v>
      </c>
      <c r="D11" s="227">
        <v>20</v>
      </c>
      <c r="E11" s="110">
        <v>0.93</v>
      </c>
      <c r="F11" s="193">
        <v>0.75</v>
      </c>
      <c r="G11" s="110">
        <v>0.76</v>
      </c>
      <c r="H11" s="228">
        <v>0.85</v>
      </c>
      <c r="I11" s="110">
        <v>0.75</v>
      </c>
      <c r="J11" s="194">
        <v>0.79</v>
      </c>
      <c r="K11" s="110">
        <v>0.7</v>
      </c>
      <c r="L11" s="194">
        <v>0.78</v>
      </c>
      <c r="M11" s="110">
        <v>0.73</v>
      </c>
      <c r="N11" s="194">
        <v>0.79</v>
      </c>
      <c r="O11" s="110">
        <v>0.41</v>
      </c>
      <c r="P11" s="194">
        <v>0.81</v>
      </c>
      <c r="Q11" s="110">
        <v>1</v>
      </c>
      <c r="R11" s="194">
        <v>0.95</v>
      </c>
      <c r="S11" s="110">
        <v>1</v>
      </c>
      <c r="T11" s="194">
        <v>0.94</v>
      </c>
      <c r="U11" s="110">
        <v>0.75</v>
      </c>
      <c r="V11" s="194">
        <v>0.75</v>
      </c>
      <c r="W11" s="113">
        <v>0.76</v>
      </c>
      <c r="X11" s="194">
        <v>0.81</v>
      </c>
      <c r="Y11" s="110">
        <v>0.75</v>
      </c>
      <c r="Z11" s="194">
        <v>0.73</v>
      </c>
      <c r="AA11" s="110">
        <v>0.76</v>
      </c>
      <c r="AB11" s="194">
        <v>0.71</v>
      </c>
      <c r="AC11" s="110">
        <v>0.73</v>
      </c>
      <c r="AD11" s="194">
        <v>0.81</v>
      </c>
      <c r="AE11" s="110">
        <v>1</v>
      </c>
      <c r="AF11" s="194">
        <v>0.98</v>
      </c>
      <c r="AG11" s="110">
        <v>1</v>
      </c>
      <c r="AH11" s="195">
        <v>1</v>
      </c>
      <c r="AI11" s="224">
        <f t="shared" si="0"/>
        <v>0.8019999999999999</v>
      </c>
      <c r="AJ11" s="225">
        <f t="shared" si="0"/>
        <v>0.8300000000000001</v>
      </c>
    </row>
    <row r="12" spans="1:36" s="71" customFormat="1" ht="12">
      <c r="A12" s="187">
        <v>7</v>
      </c>
      <c r="B12" s="184" t="s">
        <v>7</v>
      </c>
      <c r="C12" s="185">
        <v>17</v>
      </c>
      <c r="D12" s="186">
        <v>20</v>
      </c>
      <c r="E12" s="110">
        <v>0.82</v>
      </c>
      <c r="F12" s="110">
        <v>0.75</v>
      </c>
      <c r="G12" s="110">
        <v>0.87</v>
      </c>
      <c r="H12" s="113">
        <v>0.83</v>
      </c>
      <c r="I12" s="110">
        <v>0.74</v>
      </c>
      <c r="J12" s="111">
        <v>0.76</v>
      </c>
      <c r="K12" s="110">
        <v>0.76</v>
      </c>
      <c r="L12" s="111">
        <v>0.7</v>
      </c>
      <c r="M12" s="110">
        <v>0.76</v>
      </c>
      <c r="N12" s="111">
        <v>0.69</v>
      </c>
      <c r="O12" s="110">
        <v>0.71</v>
      </c>
      <c r="P12" s="111">
        <v>0.63</v>
      </c>
      <c r="Q12" s="110">
        <v>0.99</v>
      </c>
      <c r="R12" s="111">
        <v>0.99</v>
      </c>
      <c r="S12" s="110">
        <v>0.96</v>
      </c>
      <c r="T12" s="111">
        <v>0.99</v>
      </c>
      <c r="U12" s="110">
        <v>0.81</v>
      </c>
      <c r="V12" s="111">
        <v>0.74</v>
      </c>
      <c r="W12" s="113">
        <v>0.78</v>
      </c>
      <c r="X12" s="111">
        <v>0.71</v>
      </c>
      <c r="Y12" s="110">
        <v>0.74</v>
      </c>
      <c r="Z12" s="111">
        <v>0.74</v>
      </c>
      <c r="AA12" s="110">
        <v>0.75</v>
      </c>
      <c r="AB12" s="111">
        <v>0.75</v>
      </c>
      <c r="AC12" s="110">
        <v>0.71</v>
      </c>
      <c r="AD12" s="111">
        <v>0.69</v>
      </c>
      <c r="AE12" s="110">
        <v>0.99</v>
      </c>
      <c r="AF12" s="111">
        <v>0.98</v>
      </c>
      <c r="AG12" s="110">
        <v>1</v>
      </c>
      <c r="AH12" s="114">
        <v>1</v>
      </c>
      <c r="AI12" s="224">
        <f t="shared" si="0"/>
        <v>0.826</v>
      </c>
      <c r="AJ12" s="225">
        <f t="shared" si="0"/>
        <v>0.7966666666666667</v>
      </c>
    </row>
    <row r="13" spans="1:36" s="71" customFormat="1" ht="12">
      <c r="A13" s="187">
        <v>8</v>
      </c>
      <c r="B13" s="184" t="s">
        <v>8</v>
      </c>
      <c r="C13" s="185">
        <v>20</v>
      </c>
      <c r="D13" s="188">
        <v>20</v>
      </c>
      <c r="E13" s="110">
        <v>0.54</v>
      </c>
      <c r="F13" s="176">
        <v>0.66</v>
      </c>
      <c r="G13" s="110">
        <v>0.79</v>
      </c>
      <c r="H13" s="223">
        <v>0.78</v>
      </c>
      <c r="I13" s="110">
        <v>0.56</v>
      </c>
      <c r="J13" s="189">
        <v>0.64</v>
      </c>
      <c r="K13" s="110">
        <v>0.48</v>
      </c>
      <c r="L13" s="189">
        <v>0.63</v>
      </c>
      <c r="M13" s="110">
        <v>0.4</v>
      </c>
      <c r="N13" s="189">
        <v>0.6</v>
      </c>
      <c r="O13" s="110">
        <v>0.45</v>
      </c>
      <c r="P13" s="189">
        <v>0.55</v>
      </c>
      <c r="Q13" s="110">
        <v>0.6</v>
      </c>
      <c r="R13" s="189">
        <v>0.83</v>
      </c>
      <c r="S13" s="110">
        <v>0.89</v>
      </c>
      <c r="T13" s="189">
        <v>0.93</v>
      </c>
      <c r="U13" s="110">
        <v>0.56</v>
      </c>
      <c r="V13" s="189">
        <v>0.68</v>
      </c>
      <c r="W13" s="113">
        <v>0.56</v>
      </c>
      <c r="X13" s="189">
        <v>0.68</v>
      </c>
      <c r="Y13" s="110">
        <v>0.41</v>
      </c>
      <c r="Z13" s="189">
        <v>0.58</v>
      </c>
      <c r="AA13" s="110">
        <v>0.45</v>
      </c>
      <c r="AB13" s="189">
        <v>0.61</v>
      </c>
      <c r="AC13" s="110">
        <v>0.51</v>
      </c>
      <c r="AD13" s="189">
        <v>0.69</v>
      </c>
      <c r="AE13" s="110">
        <v>0.73</v>
      </c>
      <c r="AF13" s="189">
        <v>0.81</v>
      </c>
      <c r="AG13" s="110">
        <v>0.79</v>
      </c>
      <c r="AH13" s="190">
        <v>0.81</v>
      </c>
      <c r="AI13" s="224">
        <f t="shared" si="0"/>
        <v>0.5813333333333333</v>
      </c>
      <c r="AJ13" s="225">
        <f t="shared" si="0"/>
        <v>0.6986666666666667</v>
      </c>
    </row>
    <row r="14" spans="1:36" s="71" customFormat="1" ht="12">
      <c r="A14" s="187">
        <v>9</v>
      </c>
      <c r="B14" s="184" t="s">
        <v>103</v>
      </c>
      <c r="C14" s="185">
        <v>10</v>
      </c>
      <c r="D14" s="188">
        <v>10</v>
      </c>
      <c r="E14" s="110">
        <v>0.7</v>
      </c>
      <c r="F14" s="176">
        <v>0.8</v>
      </c>
      <c r="G14" s="110">
        <v>0.83</v>
      </c>
      <c r="H14" s="223">
        <v>0.83</v>
      </c>
      <c r="I14" s="110">
        <v>0.68</v>
      </c>
      <c r="J14" s="189">
        <v>0.93</v>
      </c>
      <c r="K14" s="110">
        <v>0.63</v>
      </c>
      <c r="L14" s="189">
        <v>0.93</v>
      </c>
      <c r="M14" s="110">
        <v>0.45</v>
      </c>
      <c r="N14" s="189">
        <v>0.78</v>
      </c>
      <c r="O14" s="110">
        <v>0.5</v>
      </c>
      <c r="P14" s="189">
        <v>0.75</v>
      </c>
      <c r="Q14" s="110">
        <v>0.7</v>
      </c>
      <c r="R14" s="189">
        <v>0.9</v>
      </c>
      <c r="S14" s="110">
        <v>0.78</v>
      </c>
      <c r="T14" s="189">
        <v>0.88</v>
      </c>
      <c r="U14" s="110">
        <v>0.65</v>
      </c>
      <c r="V14" s="189">
        <v>0.9</v>
      </c>
      <c r="W14" s="113">
        <v>0.7</v>
      </c>
      <c r="X14" s="189">
        <v>0.8</v>
      </c>
      <c r="Y14" s="110">
        <v>0.58</v>
      </c>
      <c r="Z14" s="189">
        <v>0.88</v>
      </c>
      <c r="AA14" s="110">
        <v>0.55</v>
      </c>
      <c r="AB14" s="189">
        <v>0.78</v>
      </c>
      <c r="AC14" s="110">
        <v>0.63</v>
      </c>
      <c r="AD14" s="189">
        <v>0.47</v>
      </c>
      <c r="AE14" s="110">
        <v>0.8</v>
      </c>
      <c r="AF14" s="189">
        <v>0.9</v>
      </c>
      <c r="AG14" s="110">
        <v>0.9</v>
      </c>
      <c r="AH14" s="190">
        <v>1</v>
      </c>
      <c r="AI14" s="224">
        <f t="shared" si="0"/>
        <v>0.6720000000000002</v>
      </c>
      <c r="AJ14" s="225">
        <f t="shared" si="0"/>
        <v>0.8353333333333335</v>
      </c>
    </row>
    <row r="15" spans="1:36" s="71" customFormat="1" ht="12">
      <c r="A15" s="187">
        <v>10</v>
      </c>
      <c r="B15" s="184" t="s">
        <v>9</v>
      </c>
      <c r="C15" s="185">
        <v>10</v>
      </c>
      <c r="D15" s="186">
        <v>10</v>
      </c>
      <c r="E15" s="110">
        <v>0.65</v>
      </c>
      <c r="F15" s="110">
        <v>0.75</v>
      </c>
      <c r="G15" s="110">
        <v>0.9</v>
      </c>
      <c r="H15" s="113">
        <v>0.73</v>
      </c>
      <c r="I15" s="110">
        <v>0.78</v>
      </c>
      <c r="J15" s="111">
        <v>0.65</v>
      </c>
      <c r="K15" s="110">
        <v>0.4</v>
      </c>
      <c r="L15" s="111">
        <v>0.43</v>
      </c>
      <c r="M15" s="110">
        <v>0.33</v>
      </c>
      <c r="N15" s="111">
        <v>0.53</v>
      </c>
      <c r="O15" s="110">
        <v>0.43</v>
      </c>
      <c r="P15" s="111">
        <v>0.5</v>
      </c>
      <c r="Q15" s="110">
        <v>0.8</v>
      </c>
      <c r="R15" s="111">
        <v>0.93</v>
      </c>
      <c r="S15" s="110">
        <v>1</v>
      </c>
      <c r="T15" s="111">
        <v>0.93</v>
      </c>
      <c r="U15" s="110">
        <v>0.78</v>
      </c>
      <c r="V15" s="111">
        <v>0.93</v>
      </c>
      <c r="W15" s="113">
        <v>0.55</v>
      </c>
      <c r="X15" s="111">
        <v>0.85</v>
      </c>
      <c r="Y15" s="110">
        <v>0.53</v>
      </c>
      <c r="Z15" s="111">
        <v>0.8</v>
      </c>
      <c r="AA15" s="110">
        <v>0.68</v>
      </c>
      <c r="AB15" s="111">
        <v>0.83</v>
      </c>
      <c r="AC15" s="110">
        <v>0.68</v>
      </c>
      <c r="AD15" s="111">
        <v>0.78</v>
      </c>
      <c r="AE15" s="110">
        <v>0.63</v>
      </c>
      <c r="AF15" s="111">
        <v>0.68</v>
      </c>
      <c r="AG15" s="110">
        <v>1</v>
      </c>
      <c r="AH15" s="114">
        <v>1</v>
      </c>
      <c r="AI15" s="224">
        <f t="shared" si="0"/>
        <v>0.676</v>
      </c>
      <c r="AJ15" s="225">
        <f t="shared" si="0"/>
        <v>0.7546666666666666</v>
      </c>
    </row>
    <row r="16" spans="1:36" s="71" customFormat="1" ht="12">
      <c r="A16" s="187">
        <v>11</v>
      </c>
      <c r="B16" s="184" t="s">
        <v>10</v>
      </c>
      <c r="C16" s="185">
        <v>10</v>
      </c>
      <c r="D16" s="186">
        <v>10</v>
      </c>
      <c r="E16" s="110">
        <v>0.83</v>
      </c>
      <c r="F16" s="110">
        <v>0.8</v>
      </c>
      <c r="G16" s="110">
        <v>0.9</v>
      </c>
      <c r="H16" s="113">
        <v>0.83</v>
      </c>
      <c r="I16" s="110">
        <v>0.75</v>
      </c>
      <c r="J16" s="111">
        <v>0.78</v>
      </c>
      <c r="K16" s="110">
        <v>0.78</v>
      </c>
      <c r="L16" s="111">
        <v>0.78</v>
      </c>
      <c r="M16" s="110">
        <v>0.7</v>
      </c>
      <c r="N16" s="111">
        <v>0.78</v>
      </c>
      <c r="O16" s="110">
        <v>0.78</v>
      </c>
      <c r="P16" s="111">
        <v>0.7</v>
      </c>
      <c r="Q16" s="110">
        <v>1</v>
      </c>
      <c r="R16" s="111">
        <v>1</v>
      </c>
      <c r="S16" s="110">
        <v>1</v>
      </c>
      <c r="T16" s="111">
        <v>1</v>
      </c>
      <c r="U16" s="110">
        <v>0.8</v>
      </c>
      <c r="V16" s="111">
        <v>0.88</v>
      </c>
      <c r="W16" s="113">
        <v>0.78</v>
      </c>
      <c r="X16" s="111">
        <v>0.75</v>
      </c>
      <c r="Y16" s="110">
        <v>0.78</v>
      </c>
      <c r="Z16" s="111">
        <v>0.85</v>
      </c>
      <c r="AA16" s="110">
        <v>0.8</v>
      </c>
      <c r="AB16" s="111">
        <v>0.88</v>
      </c>
      <c r="AC16" s="110">
        <v>0.78</v>
      </c>
      <c r="AD16" s="111">
        <v>0.8</v>
      </c>
      <c r="AE16" s="110">
        <v>0.9</v>
      </c>
      <c r="AF16" s="111">
        <v>1</v>
      </c>
      <c r="AG16" s="110">
        <v>0.98</v>
      </c>
      <c r="AH16" s="114">
        <v>1</v>
      </c>
      <c r="AI16" s="224">
        <f t="shared" si="0"/>
        <v>0.8373333333333334</v>
      </c>
      <c r="AJ16" s="225">
        <f t="shared" si="0"/>
        <v>0.8553333333333335</v>
      </c>
    </row>
    <row r="17" spans="1:36" s="71" customFormat="1" ht="12">
      <c r="A17" s="187">
        <v>12</v>
      </c>
      <c r="B17" s="184" t="s">
        <v>84</v>
      </c>
      <c r="C17" s="185">
        <v>10</v>
      </c>
      <c r="D17" s="186">
        <v>10</v>
      </c>
      <c r="E17" s="110">
        <v>0.7</v>
      </c>
      <c r="F17" s="110">
        <v>0.7</v>
      </c>
      <c r="G17" s="110">
        <v>0.8</v>
      </c>
      <c r="H17" s="113">
        <v>0.75</v>
      </c>
      <c r="I17" s="110">
        <v>0.65</v>
      </c>
      <c r="J17" s="111">
        <v>0.68</v>
      </c>
      <c r="K17" s="110">
        <v>0.65</v>
      </c>
      <c r="L17" s="111">
        <v>0.58</v>
      </c>
      <c r="M17" s="110">
        <v>0.55</v>
      </c>
      <c r="N17" s="111">
        <v>0.53</v>
      </c>
      <c r="O17" s="110">
        <v>0.63</v>
      </c>
      <c r="P17" s="111">
        <v>0.68</v>
      </c>
      <c r="Q17" s="110">
        <v>1</v>
      </c>
      <c r="R17" s="111">
        <v>0.98</v>
      </c>
      <c r="S17" s="110">
        <v>1</v>
      </c>
      <c r="T17" s="111">
        <v>1</v>
      </c>
      <c r="U17" s="110">
        <v>0.73</v>
      </c>
      <c r="V17" s="111">
        <v>0.75</v>
      </c>
      <c r="W17" s="113">
        <v>0.78</v>
      </c>
      <c r="X17" s="111">
        <v>0.7</v>
      </c>
      <c r="Y17" s="110">
        <v>0.73</v>
      </c>
      <c r="Z17" s="111">
        <v>0.55</v>
      </c>
      <c r="AA17" s="110">
        <v>0.73</v>
      </c>
      <c r="AB17" s="111">
        <v>0.68</v>
      </c>
      <c r="AC17" s="110">
        <v>0.78</v>
      </c>
      <c r="AD17" s="111">
        <v>0.68</v>
      </c>
      <c r="AE17" s="110">
        <v>0.88</v>
      </c>
      <c r="AF17" s="111">
        <v>0.83</v>
      </c>
      <c r="AG17" s="110">
        <v>0.98</v>
      </c>
      <c r="AH17" s="114">
        <v>0.95</v>
      </c>
      <c r="AI17" s="224">
        <f t="shared" si="0"/>
        <v>0.7726666666666666</v>
      </c>
      <c r="AJ17" s="225">
        <f t="shared" si="0"/>
        <v>0.736</v>
      </c>
    </row>
    <row r="18" spans="1:36" s="71" customFormat="1" ht="12">
      <c r="A18" s="187">
        <v>13</v>
      </c>
      <c r="B18" s="184" t="s">
        <v>19</v>
      </c>
      <c r="C18" s="185">
        <v>18</v>
      </c>
      <c r="D18" s="186">
        <v>20</v>
      </c>
      <c r="E18" s="110">
        <v>0.59</v>
      </c>
      <c r="F18" s="110">
        <v>0.74</v>
      </c>
      <c r="G18" s="110">
        <v>0.85</v>
      </c>
      <c r="H18" s="113">
        <v>0.71</v>
      </c>
      <c r="I18" s="110">
        <v>0.69</v>
      </c>
      <c r="J18" s="111">
        <v>0.66</v>
      </c>
      <c r="K18" s="110">
        <v>0.69</v>
      </c>
      <c r="L18" s="111">
        <v>0.66</v>
      </c>
      <c r="M18" s="110">
        <v>0.67</v>
      </c>
      <c r="N18" s="111">
        <v>0.58</v>
      </c>
      <c r="O18" s="110">
        <v>0.6</v>
      </c>
      <c r="P18" s="111">
        <v>0.55</v>
      </c>
      <c r="Q18" s="110">
        <v>0.94</v>
      </c>
      <c r="R18" s="111">
        <v>0.88</v>
      </c>
      <c r="S18" s="110">
        <v>0.93</v>
      </c>
      <c r="T18" s="111">
        <v>0.91</v>
      </c>
      <c r="U18" s="110">
        <v>0.78</v>
      </c>
      <c r="V18" s="111">
        <v>0.73</v>
      </c>
      <c r="W18" s="113">
        <v>0.76</v>
      </c>
      <c r="X18" s="111">
        <v>0.78</v>
      </c>
      <c r="Y18" s="110">
        <v>0.63</v>
      </c>
      <c r="Z18" s="111">
        <v>0.66</v>
      </c>
      <c r="AA18" s="110">
        <v>0.63</v>
      </c>
      <c r="AB18" s="111">
        <v>0.65</v>
      </c>
      <c r="AC18" s="110">
        <v>0.53</v>
      </c>
      <c r="AD18" s="111">
        <v>0.55</v>
      </c>
      <c r="AE18" s="110">
        <v>0.94</v>
      </c>
      <c r="AF18" s="111">
        <v>0.89</v>
      </c>
      <c r="AG18" s="110">
        <v>0.97</v>
      </c>
      <c r="AH18" s="114">
        <v>1</v>
      </c>
      <c r="AI18" s="224">
        <f t="shared" si="0"/>
        <v>0.7466666666666666</v>
      </c>
      <c r="AJ18" s="225">
        <f t="shared" si="0"/>
        <v>0.7300000000000001</v>
      </c>
    </row>
    <row r="19" spans="1:36" s="71" customFormat="1" ht="12">
      <c r="A19" s="187">
        <v>14</v>
      </c>
      <c r="B19" s="184" t="s">
        <v>11</v>
      </c>
      <c r="C19" s="185">
        <v>10</v>
      </c>
      <c r="D19" s="186">
        <v>10</v>
      </c>
      <c r="E19" s="110">
        <v>0.88</v>
      </c>
      <c r="F19" s="110">
        <v>0.75</v>
      </c>
      <c r="G19" s="110">
        <v>0.95</v>
      </c>
      <c r="H19" s="113">
        <v>0.8</v>
      </c>
      <c r="I19" s="110">
        <v>0.85</v>
      </c>
      <c r="J19" s="111">
        <v>0.75</v>
      </c>
      <c r="K19" s="110">
        <v>0.88</v>
      </c>
      <c r="L19" s="111">
        <v>0.78</v>
      </c>
      <c r="M19" s="110">
        <v>0.6</v>
      </c>
      <c r="N19" s="111">
        <v>0.68</v>
      </c>
      <c r="O19" s="110">
        <v>0.85</v>
      </c>
      <c r="P19" s="111">
        <v>0.65</v>
      </c>
      <c r="Q19" s="110">
        <v>1</v>
      </c>
      <c r="R19" s="111">
        <v>1</v>
      </c>
      <c r="S19" s="110">
        <v>1</v>
      </c>
      <c r="T19" s="111">
        <v>0.98</v>
      </c>
      <c r="U19" s="110">
        <v>0.98</v>
      </c>
      <c r="V19" s="111">
        <v>0.75</v>
      </c>
      <c r="W19" s="113">
        <v>0.9</v>
      </c>
      <c r="X19" s="111">
        <v>0.78</v>
      </c>
      <c r="Y19" s="110">
        <v>0.8</v>
      </c>
      <c r="Z19" s="111">
        <v>0.7</v>
      </c>
      <c r="AA19" s="110">
        <v>0.88</v>
      </c>
      <c r="AB19" s="111">
        <v>0.68</v>
      </c>
      <c r="AC19" s="110">
        <v>0.9</v>
      </c>
      <c r="AD19" s="111">
        <v>0.63</v>
      </c>
      <c r="AE19" s="110">
        <v>0.9</v>
      </c>
      <c r="AF19" s="111">
        <v>0.8</v>
      </c>
      <c r="AG19" s="110">
        <v>1</v>
      </c>
      <c r="AH19" s="114">
        <v>1</v>
      </c>
      <c r="AI19" s="224">
        <f t="shared" si="0"/>
        <v>0.8913333333333335</v>
      </c>
      <c r="AJ19" s="225">
        <f t="shared" si="0"/>
        <v>0.7820000000000001</v>
      </c>
    </row>
    <row r="20" spans="1:36" s="71" customFormat="1" ht="12">
      <c r="A20" s="187">
        <v>15</v>
      </c>
      <c r="B20" s="184" t="s">
        <v>85</v>
      </c>
      <c r="C20" s="185">
        <v>10</v>
      </c>
      <c r="D20" s="186">
        <v>10</v>
      </c>
      <c r="E20" s="110">
        <v>0.75</v>
      </c>
      <c r="F20" s="110">
        <v>0.38</v>
      </c>
      <c r="G20" s="110">
        <v>0.78</v>
      </c>
      <c r="H20" s="113">
        <v>0.38</v>
      </c>
      <c r="I20" s="110">
        <v>0.6</v>
      </c>
      <c r="J20" s="111">
        <v>0.45</v>
      </c>
      <c r="K20" s="110">
        <v>0.33</v>
      </c>
      <c r="L20" s="111">
        <v>0.4</v>
      </c>
      <c r="M20" s="110">
        <v>0.53</v>
      </c>
      <c r="N20" s="111">
        <v>0.3</v>
      </c>
      <c r="O20" s="110">
        <v>0.73</v>
      </c>
      <c r="P20" s="111">
        <v>0.4</v>
      </c>
      <c r="Q20" s="110">
        <v>0.85</v>
      </c>
      <c r="R20" s="111">
        <v>0.65</v>
      </c>
      <c r="S20" s="110">
        <v>0.93</v>
      </c>
      <c r="T20" s="111">
        <v>0.65</v>
      </c>
      <c r="U20" s="110">
        <v>0.63</v>
      </c>
      <c r="V20" s="111">
        <v>0.55</v>
      </c>
      <c r="W20" s="113">
        <v>0.65</v>
      </c>
      <c r="X20" s="111">
        <v>0.4</v>
      </c>
      <c r="Y20" s="110">
        <v>0.58</v>
      </c>
      <c r="Z20" s="111">
        <v>0.45</v>
      </c>
      <c r="AA20" s="110">
        <v>0.58</v>
      </c>
      <c r="AB20" s="111">
        <v>0.33</v>
      </c>
      <c r="AC20" s="110">
        <v>0.68</v>
      </c>
      <c r="AD20" s="111">
        <v>0.38</v>
      </c>
      <c r="AE20" s="110">
        <v>0.65</v>
      </c>
      <c r="AF20" s="111">
        <v>0.43</v>
      </c>
      <c r="AG20" s="110">
        <v>0.88</v>
      </c>
      <c r="AH20" s="114">
        <v>0.58</v>
      </c>
      <c r="AI20" s="224">
        <f t="shared" si="0"/>
        <v>0.6766666666666669</v>
      </c>
      <c r="AJ20" s="225">
        <f t="shared" si="0"/>
        <v>0.4486666666666667</v>
      </c>
    </row>
    <row r="21" spans="1:36" s="71" customFormat="1" ht="12">
      <c r="A21" s="187">
        <v>16</v>
      </c>
      <c r="B21" s="184" t="s">
        <v>86</v>
      </c>
      <c r="C21" s="185">
        <v>19</v>
      </c>
      <c r="D21" s="186">
        <v>20</v>
      </c>
      <c r="E21" s="110">
        <v>0.88</v>
      </c>
      <c r="F21" s="110">
        <v>0.78</v>
      </c>
      <c r="G21" s="110">
        <v>0.91</v>
      </c>
      <c r="H21" s="113">
        <v>0.84</v>
      </c>
      <c r="I21" s="110">
        <v>0.84</v>
      </c>
      <c r="J21" s="111">
        <v>0.85</v>
      </c>
      <c r="K21" s="110">
        <v>0.83</v>
      </c>
      <c r="L21" s="111">
        <v>0.78</v>
      </c>
      <c r="M21" s="110">
        <v>0.74</v>
      </c>
      <c r="N21" s="111">
        <v>0.71</v>
      </c>
      <c r="O21" s="110">
        <v>0.8</v>
      </c>
      <c r="P21" s="111">
        <v>0.74</v>
      </c>
      <c r="Q21" s="110">
        <v>1</v>
      </c>
      <c r="R21" s="111">
        <v>0.95</v>
      </c>
      <c r="S21" s="110">
        <v>1</v>
      </c>
      <c r="T21" s="111">
        <v>0.95</v>
      </c>
      <c r="U21" s="110">
        <v>0.84</v>
      </c>
      <c r="V21" s="111">
        <v>0.8</v>
      </c>
      <c r="W21" s="113">
        <v>0.84</v>
      </c>
      <c r="X21" s="111">
        <v>0.78</v>
      </c>
      <c r="Y21" s="110">
        <v>0.84</v>
      </c>
      <c r="Z21" s="111">
        <v>0.76</v>
      </c>
      <c r="AA21" s="110">
        <v>0.83</v>
      </c>
      <c r="AB21" s="111">
        <v>0.76</v>
      </c>
      <c r="AC21" s="110">
        <v>0.83</v>
      </c>
      <c r="AD21" s="111">
        <v>0.84</v>
      </c>
      <c r="AE21" s="110">
        <v>0.88</v>
      </c>
      <c r="AF21" s="111">
        <v>0.83</v>
      </c>
      <c r="AG21" s="110">
        <v>1</v>
      </c>
      <c r="AH21" s="114">
        <v>0.95</v>
      </c>
      <c r="AI21" s="224">
        <f t="shared" si="0"/>
        <v>0.8706666666666667</v>
      </c>
      <c r="AJ21" s="225">
        <f t="shared" si="0"/>
        <v>0.8213333333333332</v>
      </c>
    </row>
    <row r="22" spans="1:36" s="71" customFormat="1" ht="12">
      <c r="A22" s="187">
        <v>17</v>
      </c>
      <c r="B22" s="184" t="s">
        <v>12</v>
      </c>
      <c r="C22" s="185">
        <v>11</v>
      </c>
      <c r="D22" s="186">
        <v>20</v>
      </c>
      <c r="E22" s="110">
        <v>0.91</v>
      </c>
      <c r="F22" s="110">
        <v>0.78</v>
      </c>
      <c r="G22" s="110">
        <v>0.93</v>
      </c>
      <c r="H22" s="113">
        <v>0.94</v>
      </c>
      <c r="I22" s="110">
        <v>0.91</v>
      </c>
      <c r="J22" s="111">
        <v>0.76</v>
      </c>
      <c r="K22" s="110">
        <v>0.89</v>
      </c>
      <c r="L22" s="111">
        <v>0.71</v>
      </c>
      <c r="M22" s="110">
        <v>0.86</v>
      </c>
      <c r="N22" s="111">
        <v>0.59</v>
      </c>
      <c r="O22" s="110">
        <v>0.93</v>
      </c>
      <c r="P22" s="111">
        <v>0.78</v>
      </c>
      <c r="Q22" s="110">
        <v>0.98</v>
      </c>
      <c r="R22" s="111">
        <v>1</v>
      </c>
      <c r="S22" s="110">
        <v>1</v>
      </c>
      <c r="T22" s="111">
        <v>1</v>
      </c>
      <c r="U22" s="110">
        <v>0.95</v>
      </c>
      <c r="V22" s="111">
        <v>0.66</v>
      </c>
      <c r="W22" s="113">
        <v>0.95</v>
      </c>
      <c r="X22" s="111">
        <v>0.93</v>
      </c>
      <c r="Y22" s="110">
        <v>0.93</v>
      </c>
      <c r="Z22" s="111">
        <v>0.69</v>
      </c>
      <c r="AA22" s="110">
        <v>0.93</v>
      </c>
      <c r="AB22" s="111">
        <v>0.76</v>
      </c>
      <c r="AC22" s="110">
        <v>1</v>
      </c>
      <c r="AD22" s="111">
        <v>0.81</v>
      </c>
      <c r="AE22" s="110">
        <v>1</v>
      </c>
      <c r="AF22" s="111">
        <v>0.66</v>
      </c>
      <c r="AG22" s="110">
        <v>1</v>
      </c>
      <c r="AH22" s="114">
        <v>0.98</v>
      </c>
      <c r="AI22" s="224">
        <f t="shared" si="0"/>
        <v>0.9446666666666665</v>
      </c>
      <c r="AJ22" s="225">
        <f t="shared" si="0"/>
        <v>0.8033333333333333</v>
      </c>
    </row>
    <row r="23" spans="1:36" s="71" customFormat="1" ht="12">
      <c r="A23" s="187">
        <v>18</v>
      </c>
      <c r="B23" s="184" t="s">
        <v>16</v>
      </c>
      <c r="C23" s="185">
        <v>9</v>
      </c>
      <c r="D23" s="186">
        <v>10</v>
      </c>
      <c r="E23" s="110">
        <v>0.72</v>
      </c>
      <c r="F23" s="110">
        <v>0.7</v>
      </c>
      <c r="G23" s="110">
        <v>0.81</v>
      </c>
      <c r="H23" s="113">
        <v>0.75</v>
      </c>
      <c r="I23" s="110">
        <v>0.69</v>
      </c>
      <c r="J23" s="111">
        <v>0.63</v>
      </c>
      <c r="K23" s="110">
        <v>0.67</v>
      </c>
      <c r="L23" s="111">
        <v>0.68</v>
      </c>
      <c r="M23" s="110">
        <v>0.31</v>
      </c>
      <c r="N23" s="111">
        <v>0.53</v>
      </c>
      <c r="O23" s="110">
        <v>0.53</v>
      </c>
      <c r="P23" s="111">
        <v>0.78</v>
      </c>
      <c r="Q23" s="110">
        <v>0.89</v>
      </c>
      <c r="R23" s="111">
        <v>0.9</v>
      </c>
      <c r="S23" s="110">
        <v>0.97</v>
      </c>
      <c r="T23" s="111">
        <v>0.8</v>
      </c>
      <c r="U23" s="110">
        <v>0.61</v>
      </c>
      <c r="V23" s="111">
        <v>0.55</v>
      </c>
      <c r="W23" s="113">
        <v>0.67</v>
      </c>
      <c r="X23" s="111">
        <v>0.75</v>
      </c>
      <c r="Y23" s="110">
        <v>0.61</v>
      </c>
      <c r="Z23" s="111">
        <v>0.65</v>
      </c>
      <c r="AA23" s="110">
        <v>0.78</v>
      </c>
      <c r="AB23" s="111">
        <v>0.68</v>
      </c>
      <c r="AC23" s="110">
        <v>0.83</v>
      </c>
      <c r="AD23" s="111">
        <v>0.7</v>
      </c>
      <c r="AE23" s="110">
        <v>0.75</v>
      </c>
      <c r="AF23" s="111">
        <v>0.85</v>
      </c>
      <c r="AG23" s="110">
        <v>0.94</v>
      </c>
      <c r="AH23" s="114">
        <v>1</v>
      </c>
      <c r="AI23" s="224">
        <f t="shared" si="0"/>
        <v>0.7186666666666667</v>
      </c>
      <c r="AJ23" s="225">
        <f t="shared" si="0"/>
        <v>0.73</v>
      </c>
    </row>
    <row r="24" spans="1:36" s="71" customFormat="1" ht="12">
      <c r="A24" s="187">
        <v>19</v>
      </c>
      <c r="B24" s="184" t="s">
        <v>83</v>
      </c>
      <c r="C24" s="185">
        <v>10</v>
      </c>
      <c r="D24" s="186">
        <v>10</v>
      </c>
      <c r="E24" s="110">
        <v>0.48</v>
      </c>
      <c r="F24" s="110">
        <v>0.5</v>
      </c>
      <c r="G24" s="110">
        <v>0.5</v>
      </c>
      <c r="H24" s="113">
        <v>0.65</v>
      </c>
      <c r="I24" s="110">
        <v>0.45</v>
      </c>
      <c r="J24" s="111">
        <v>0.65</v>
      </c>
      <c r="K24" s="110">
        <v>0.33</v>
      </c>
      <c r="L24" s="111">
        <v>0.53</v>
      </c>
      <c r="M24" s="110">
        <v>0.35</v>
      </c>
      <c r="N24" s="111">
        <v>0.55</v>
      </c>
      <c r="O24" s="110">
        <v>0.38</v>
      </c>
      <c r="P24" s="111">
        <v>0.58</v>
      </c>
      <c r="Q24" s="110">
        <v>0.55</v>
      </c>
      <c r="R24" s="111">
        <v>0.7</v>
      </c>
      <c r="S24" s="110">
        <v>0.55</v>
      </c>
      <c r="T24" s="111">
        <v>0.72</v>
      </c>
      <c r="U24" s="110">
        <v>0.6</v>
      </c>
      <c r="V24" s="111">
        <v>0.75</v>
      </c>
      <c r="W24" s="113">
        <v>0.6</v>
      </c>
      <c r="X24" s="111">
        <v>0.65</v>
      </c>
      <c r="Y24" s="110">
        <v>0.53</v>
      </c>
      <c r="Z24" s="111">
        <v>0.83</v>
      </c>
      <c r="AA24" s="110">
        <v>0.55</v>
      </c>
      <c r="AB24" s="111">
        <v>0.68</v>
      </c>
      <c r="AC24" s="110">
        <v>0.63</v>
      </c>
      <c r="AD24" s="111">
        <v>0.73</v>
      </c>
      <c r="AE24" s="110">
        <v>0.35</v>
      </c>
      <c r="AF24" s="111">
        <v>0.6</v>
      </c>
      <c r="AG24" s="110">
        <v>0.93</v>
      </c>
      <c r="AH24" s="114">
        <v>0.83</v>
      </c>
      <c r="AI24" s="224">
        <f t="shared" si="0"/>
        <v>0.5186666666666666</v>
      </c>
      <c r="AJ24" s="225">
        <f t="shared" si="0"/>
        <v>0.6633333333333333</v>
      </c>
    </row>
    <row r="25" spans="1:36" s="71" customFormat="1" ht="12">
      <c r="A25" s="187">
        <v>20</v>
      </c>
      <c r="B25" s="184" t="s">
        <v>13</v>
      </c>
      <c r="C25" s="185">
        <v>20</v>
      </c>
      <c r="D25" s="186">
        <v>20</v>
      </c>
      <c r="E25" s="110">
        <v>0.68</v>
      </c>
      <c r="F25" s="110">
        <v>0.84</v>
      </c>
      <c r="G25" s="110">
        <v>0.74</v>
      </c>
      <c r="H25" s="113">
        <v>0.98</v>
      </c>
      <c r="I25" s="110">
        <v>0.68</v>
      </c>
      <c r="J25" s="111">
        <v>0.8</v>
      </c>
      <c r="K25" s="110">
        <v>0.6</v>
      </c>
      <c r="L25" s="111">
        <v>0.74</v>
      </c>
      <c r="M25" s="110">
        <v>0.61</v>
      </c>
      <c r="N25" s="111">
        <v>0.63</v>
      </c>
      <c r="O25" s="110">
        <v>0.56</v>
      </c>
      <c r="P25" s="111">
        <v>0.69</v>
      </c>
      <c r="Q25" s="110">
        <v>0.75</v>
      </c>
      <c r="R25" s="111">
        <v>1</v>
      </c>
      <c r="S25" s="110">
        <v>0.88</v>
      </c>
      <c r="T25" s="111">
        <v>1</v>
      </c>
      <c r="U25" s="110">
        <v>0.66</v>
      </c>
      <c r="V25" s="111">
        <v>0.75</v>
      </c>
      <c r="W25" s="113">
        <v>0.53</v>
      </c>
      <c r="X25" s="111">
        <v>0.84</v>
      </c>
      <c r="Y25" s="110">
        <v>0.56</v>
      </c>
      <c r="Z25" s="111">
        <v>0.83</v>
      </c>
      <c r="AA25" s="110">
        <v>0.56</v>
      </c>
      <c r="AB25" s="111">
        <v>0.85</v>
      </c>
      <c r="AC25" s="110">
        <v>0.74</v>
      </c>
      <c r="AD25" s="111">
        <v>0.8</v>
      </c>
      <c r="AE25" s="110">
        <v>0.81</v>
      </c>
      <c r="AF25" s="111">
        <v>0.98</v>
      </c>
      <c r="AG25" s="110">
        <v>0.95</v>
      </c>
      <c r="AH25" s="114">
        <v>1</v>
      </c>
      <c r="AI25" s="224">
        <f t="shared" si="0"/>
        <v>0.6873333333333334</v>
      </c>
      <c r="AJ25" s="225">
        <f t="shared" si="0"/>
        <v>0.8486666666666667</v>
      </c>
    </row>
    <row r="26" spans="1:36" s="71" customFormat="1" ht="12">
      <c r="A26" s="187">
        <v>21</v>
      </c>
      <c r="B26" s="184" t="s">
        <v>14</v>
      </c>
      <c r="C26" s="185">
        <v>18</v>
      </c>
      <c r="D26" s="186">
        <v>19</v>
      </c>
      <c r="E26" s="110">
        <v>0.68</v>
      </c>
      <c r="F26" s="110">
        <v>0.66</v>
      </c>
      <c r="G26" s="110">
        <v>0.6</v>
      </c>
      <c r="H26" s="113">
        <v>0.75</v>
      </c>
      <c r="I26" s="110">
        <v>0.51</v>
      </c>
      <c r="J26" s="111">
        <v>0.63</v>
      </c>
      <c r="K26" s="110">
        <v>0.6</v>
      </c>
      <c r="L26" s="111">
        <v>0.45</v>
      </c>
      <c r="M26" s="110">
        <v>0.64</v>
      </c>
      <c r="N26" s="111">
        <v>0.45</v>
      </c>
      <c r="O26" s="110">
        <v>0.58</v>
      </c>
      <c r="P26" s="111">
        <v>0.43</v>
      </c>
      <c r="Q26" s="110">
        <v>0.83</v>
      </c>
      <c r="R26" s="111">
        <v>0.84</v>
      </c>
      <c r="S26" s="110">
        <v>0.88</v>
      </c>
      <c r="T26" s="111">
        <v>0.89</v>
      </c>
      <c r="U26" s="110">
        <v>0.67</v>
      </c>
      <c r="V26" s="111">
        <v>0.66</v>
      </c>
      <c r="W26" s="113">
        <v>0.78</v>
      </c>
      <c r="X26" s="111">
        <v>0.64</v>
      </c>
      <c r="Y26" s="110">
        <v>0.72</v>
      </c>
      <c r="Z26" s="111">
        <v>0.61</v>
      </c>
      <c r="AA26" s="110">
        <v>0.65</v>
      </c>
      <c r="AB26" s="111">
        <v>0.53</v>
      </c>
      <c r="AC26" s="110">
        <v>0.79</v>
      </c>
      <c r="AD26" s="111">
        <v>0.37</v>
      </c>
      <c r="AE26" s="110">
        <v>0.82</v>
      </c>
      <c r="AF26" s="111">
        <v>0.7</v>
      </c>
      <c r="AG26" s="110">
        <v>0.94</v>
      </c>
      <c r="AH26" s="114">
        <v>0.92</v>
      </c>
      <c r="AI26" s="224">
        <f t="shared" si="0"/>
        <v>0.7126666666666667</v>
      </c>
      <c r="AJ26" s="225">
        <f t="shared" si="0"/>
        <v>0.6353333333333334</v>
      </c>
    </row>
    <row r="27" spans="1:36" s="71" customFormat="1" ht="12">
      <c r="A27" s="187">
        <v>22</v>
      </c>
      <c r="B27" s="184" t="s">
        <v>20</v>
      </c>
      <c r="C27" s="185">
        <v>21</v>
      </c>
      <c r="D27" s="186">
        <v>19</v>
      </c>
      <c r="E27" s="110">
        <v>0.82</v>
      </c>
      <c r="F27" s="110">
        <v>0.93</v>
      </c>
      <c r="G27" s="110">
        <v>0.86</v>
      </c>
      <c r="H27" s="113">
        <v>0.97</v>
      </c>
      <c r="I27" s="110">
        <v>0.81</v>
      </c>
      <c r="J27" s="111">
        <v>0.84</v>
      </c>
      <c r="K27" s="110">
        <v>0.71</v>
      </c>
      <c r="L27" s="111">
        <v>0.78</v>
      </c>
      <c r="M27" s="110">
        <v>0.48</v>
      </c>
      <c r="N27" s="111">
        <v>0.54</v>
      </c>
      <c r="O27" s="110">
        <v>0.67</v>
      </c>
      <c r="P27" s="111">
        <v>0.79</v>
      </c>
      <c r="Q27" s="110">
        <v>0.99</v>
      </c>
      <c r="R27" s="111">
        <v>1</v>
      </c>
      <c r="S27" s="110">
        <v>0.96</v>
      </c>
      <c r="T27" s="111">
        <v>1</v>
      </c>
      <c r="U27" s="110">
        <v>0.58</v>
      </c>
      <c r="V27" s="111">
        <v>0.68</v>
      </c>
      <c r="W27" s="113">
        <v>0.77</v>
      </c>
      <c r="X27" s="111">
        <v>0.88</v>
      </c>
      <c r="Y27" s="110">
        <v>0.75</v>
      </c>
      <c r="Z27" s="111">
        <v>0.74</v>
      </c>
      <c r="AA27" s="110">
        <v>0.71</v>
      </c>
      <c r="AB27" s="111">
        <v>0.8</v>
      </c>
      <c r="AC27" s="110">
        <v>0.73</v>
      </c>
      <c r="AD27" s="111">
        <v>0.75</v>
      </c>
      <c r="AE27" s="110">
        <v>0.94</v>
      </c>
      <c r="AF27" s="111">
        <v>0.84</v>
      </c>
      <c r="AG27" s="110">
        <v>0.49</v>
      </c>
      <c r="AH27" s="114">
        <v>0.97</v>
      </c>
      <c r="AI27" s="224">
        <f t="shared" si="0"/>
        <v>0.7513333333333333</v>
      </c>
      <c r="AJ27" s="225">
        <f t="shared" si="0"/>
        <v>0.8340000000000001</v>
      </c>
    </row>
    <row r="28" spans="1:36" s="71" customFormat="1" ht="12">
      <c r="A28" s="187">
        <v>23</v>
      </c>
      <c r="B28" s="184" t="s">
        <v>21</v>
      </c>
      <c r="C28" s="185">
        <v>20</v>
      </c>
      <c r="D28" s="186">
        <v>20</v>
      </c>
      <c r="E28" s="110">
        <v>0.64</v>
      </c>
      <c r="F28" s="110">
        <v>0.79</v>
      </c>
      <c r="G28" s="110">
        <v>0.64</v>
      </c>
      <c r="H28" s="113">
        <v>0.84</v>
      </c>
      <c r="I28" s="110">
        <v>0.73</v>
      </c>
      <c r="J28" s="111">
        <v>0.85</v>
      </c>
      <c r="K28" s="110">
        <v>0.65</v>
      </c>
      <c r="L28" s="111">
        <v>0.79</v>
      </c>
      <c r="M28" s="110">
        <v>0.61</v>
      </c>
      <c r="N28" s="111">
        <v>0.78</v>
      </c>
      <c r="O28" s="110">
        <v>0.61</v>
      </c>
      <c r="P28" s="111">
        <v>0.71</v>
      </c>
      <c r="Q28" s="110">
        <v>0.81</v>
      </c>
      <c r="R28" s="111">
        <v>1</v>
      </c>
      <c r="S28" s="110">
        <v>0.81</v>
      </c>
      <c r="T28" s="111">
        <v>0.97</v>
      </c>
      <c r="U28" s="110">
        <v>0.74</v>
      </c>
      <c r="V28" s="111">
        <v>0.79</v>
      </c>
      <c r="W28" s="113">
        <v>0.68</v>
      </c>
      <c r="X28" s="111">
        <v>0.88</v>
      </c>
      <c r="Y28" s="110">
        <v>0.64</v>
      </c>
      <c r="Z28" s="111">
        <v>0.85</v>
      </c>
      <c r="AA28" s="110">
        <v>0.59</v>
      </c>
      <c r="AB28" s="111">
        <v>0.84</v>
      </c>
      <c r="AC28" s="110">
        <v>0.63</v>
      </c>
      <c r="AD28" s="111">
        <v>0.88</v>
      </c>
      <c r="AE28" s="110">
        <v>0.51</v>
      </c>
      <c r="AF28" s="111">
        <v>0.79</v>
      </c>
      <c r="AG28" s="110">
        <v>0.78</v>
      </c>
      <c r="AH28" s="114">
        <v>1</v>
      </c>
      <c r="AI28" s="224">
        <f t="shared" si="0"/>
        <v>0.6713333333333333</v>
      </c>
      <c r="AJ28" s="225">
        <f t="shared" si="0"/>
        <v>0.8506666666666668</v>
      </c>
    </row>
    <row r="29" spans="1:36" s="71" customFormat="1" ht="12">
      <c r="A29" s="187">
        <v>24</v>
      </c>
      <c r="B29" s="184" t="s">
        <v>106</v>
      </c>
      <c r="C29" s="185">
        <v>10</v>
      </c>
      <c r="D29" s="186">
        <v>10</v>
      </c>
      <c r="E29" s="110">
        <v>0.8</v>
      </c>
      <c r="F29" s="110">
        <v>0.85</v>
      </c>
      <c r="G29" s="110">
        <v>0.95</v>
      </c>
      <c r="H29" s="113">
        <v>0.95</v>
      </c>
      <c r="I29" s="110">
        <v>0.75</v>
      </c>
      <c r="J29" s="111">
        <v>0.88</v>
      </c>
      <c r="K29" s="110">
        <v>0.5</v>
      </c>
      <c r="L29" s="111">
        <v>0.55</v>
      </c>
      <c r="M29" s="110">
        <v>0.6</v>
      </c>
      <c r="N29" s="111">
        <v>0.63</v>
      </c>
      <c r="O29" s="110">
        <v>0.33</v>
      </c>
      <c r="P29" s="111">
        <v>0.5</v>
      </c>
      <c r="Q29" s="110">
        <v>1</v>
      </c>
      <c r="R29" s="111">
        <v>0.85</v>
      </c>
      <c r="S29" s="110">
        <v>1</v>
      </c>
      <c r="T29" s="111">
        <v>0.97</v>
      </c>
      <c r="U29" s="110">
        <v>0.58</v>
      </c>
      <c r="V29" s="111">
        <v>0.6</v>
      </c>
      <c r="W29" s="113">
        <v>0.8</v>
      </c>
      <c r="X29" s="111">
        <v>0.8</v>
      </c>
      <c r="Y29" s="110">
        <v>0.85</v>
      </c>
      <c r="Z29" s="111">
        <v>0.88</v>
      </c>
      <c r="AA29" s="110">
        <v>0.8</v>
      </c>
      <c r="AB29" s="111">
        <v>0.83</v>
      </c>
      <c r="AC29" s="110">
        <v>0.63</v>
      </c>
      <c r="AD29" s="111">
        <v>0.68</v>
      </c>
      <c r="AE29" s="110">
        <v>0.95</v>
      </c>
      <c r="AF29" s="111">
        <v>0.95</v>
      </c>
      <c r="AG29" s="110">
        <v>1</v>
      </c>
      <c r="AH29" s="114">
        <v>1</v>
      </c>
      <c r="AI29" s="224">
        <f t="shared" si="0"/>
        <v>0.7693333333333334</v>
      </c>
      <c r="AJ29" s="225">
        <f t="shared" si="0"/>
        <v>0.7946666666666665</v>
      </c>
    </row>
    <row r="30" spans="1:36" ht="12">
      <c r="A30" s="187">
        <v>25</v>
      </c>
      <c r="B30" s="184" t="s">
        <v>22</v>
      </c>
      <c r="C30" s="196">
        <v>20</v>
      </c>
      <c r="D30" s="229">
        <v>20</v>
      </c>
      <c r="E30" s="198">
        <v>0.94</v>
      </c>
      <c r="F30" s="198">
        <v>0.84</v>
      </c>
      <c r="G30" s="198">
        <v>0.96</v>
      </c>
      <c r="H30" s="230">
        <v>0.9</v>
      </c>
      <c r="I30" s="198">
        <v>0.9</v>
      </c>
      <c r="J30" s="231">
        <v>0.76</v>
      </c>
      <c r="K30" s="198">
        <v>0.91</v>
      </c>
      <c r="L30" s="231">
        <v>0.7</v>
      </c>
      <c r="M30" s="198">
        <v>0.85</v>
      </c>
      <c r="N30" s="231">
        <v>0.64</v>
      </c>
      <c r="O30" s="198">
        <v>0.44</v>
      </c>
      <c r="P30" s="231">
        <v>0.69</v>
      </c>
      <c r="Q30" s="198">
        <v>0.96</v>
      </c>
      <c r="R30" s="231">
        <v>1</v>
      </c>
      <c r="S30" s="198">
        <v>0.96</v>
      </c>
      <c r="T30" s="231">
        <v>1</v>
      </c>
      <c r="U30" s="198">
        <v>0.94</v>
      </c>
      <c r="V30" s="231">
        <v>0.84</v>
      </c>
      <c r="W30" s="230">
        <v>0.84</v>
      </c>
      <c r="X30" s="231">
        <v>0.68</v>
      </c>
      <c r="Y30" s="198">
        <v>0.91</v>
      </c>
      <c r="Z30" s="231">
        <v>0.7</v>
      </c>
      <c r="AA30" s="198">
        <v>0.89</v>
      </c>
      <c r="AB30" s="231">
        <v>0.75</v>
      </c>
      <c r="AC30" s="198">
        <v>0.29</v>
      </c>
      <c r="AD30" s="231">
        <v>0.85</v>
      </c>
      <c r="AE30" s="198">
        <v>0.9</v>
      </c>
      <c r="AF30" s="231">
        <v>1</v>
      </c>
      <c r="AG30" s="198">
        <v>0.96</v>
      </c>
      <c r="AH30" s="232">
        <v>1</v>
      </c>
      <c r="AI30" s="224">
        <f t="shared" si="0"/>
        <v>0.8433333333333333</v>
      </c>
      <c r="AJ30" s="225">
        <f t="shared" si="0"/>
        <v>0.8233333333333334</v>
      </c>
    </row>
    <row r="31" spans="1:36" s="71" customFormat="1" ht="12">
      <c r="A31" s="187">
        <v>26</v>
      </c>
      <c r="B31" s="184" t="s">
        <v>23</v>
      </c>
      <c r="C31" s="185">
        <v>20</v>
      </c>
      <c r="D31" s="188">
        <v>20</v>
      </c>
      <c r="E31" s="110">
        <v>0.66</v>
      </c>
      <c r="F31" s="176">
        <v>0.75</v>
      </c>
      <c r="G31" s="110">
        <v>0.79</v>
      </c>
      <c r="H31" s="223">
        <v>0.69</v>
      </c>
      <c r="I31" s="110">
        <v>0.68</v>
      </c>
      <c r="J31" s="189">
        <v>0.68</v>
      </c>
      <c r="K31" s="110">
        <v>0.59</v>
      </c>
      <c r="L31" s="189">
        <v>0.6</v>
      </c>
      <c r="M31" s="110">
        <v>0.56</v>
      </c>
      <c r="N31" s="189">
        <v>0.56</v>
      </c>
      <c r="O31" s="110">
        <v>0.45</v>
      </c>
      <c r="P31" s="189">
        <v>0.64</v>
      </c>
      <c r="Q31" s="110">
        <v>0.99</v>
      </c>
      <c r="R31" s="189">
        <v>1</v>
      </c>
      <c r="S31" s="110">
        <v>0.99</v>
      </c>
      <c r="T31" s="189">
        <v>0.93</v>
      </c>
      <c r="U31" s="110">
        <v>0.6</v>
      </c>
      <c r="V31" s="189">
        <v>0.58</v>
      </c>
      <c r="W31" s="113">
        <v>0.68</v>
      </c>
      <c r="X31" s="189">
        <v>0.71</v>
      </c>
      <c r="Y31" s="110">
        <v>0.68</v>
      </c>
      <c r="Z31" s="189">
        <v>0.66</v>
      </c>
      <c r="AA31" s="110">
        <v>0.75</v>
      </c>
      <c r="AB31" s="189">
        <v>0.69</v>
      </c>
      <c r="AC31" s="110">
        <v>0.88</v>
      </c>
      <c r="AD31" s="189">
        <v>0.81</v>
      </c>
      <c r="AE31" s="110">
        <v>0.96</v>
      </c>
      <c r="AF31" s="189">
        <v>0.83</v>
      </c>
      <c r="AG31" s="110">
        <v>0.99</v>
      </c>
      <c r="AH31" s="190">
        <v>0.88</v>
      </c>
      <c r="AI31" s="224">
        <f t="shared" si="0"/>
        <v>0.7500000000000001</v>
      </c>
      <c r="AJ31" s="225">
        <f t="shared" si="0"/>
        <v>0.7340000000000001</v>
      </c>
    </row>
    <row r="32" spans="1:36" s="71" customFormat="1" ht="12">
      <c r="A32" s="187">
        <v>27</v>
      </c>
      <c r="B32" s="184" t="s">
        <v>24</v>
      </c>
      <c r="C32" s="185">
        <v>15</v>
      </c>
      <c r="D32" s="186">
        <v>20</v>
      </c>
      <c r="E32" s="110">
        <v>0.85</v>
      </c>
      <c r="F32" s="110">
        <v>0.79</v>
      </c>
      <c r="G32" s="110">
        <v>0.87</v>
      </c>
      <c r="H32" s="113">
        <v>0.74</v>
      </c>
      <c r="I32" s="110">
        <v>0.87</v>
      </c>
      <c r="J32" s="111">
        <v>0.75</v>
      </c>
      <c r="K32" s="110">
        <v>0.82</v>
      </c>
      <c r="L32" s="111">
        <v>0.7</v>
      </c>
      <c r="M32" s="110">
        <v>0.78</v>
      </c>
      <c r="N32" s="111">
        <v>0.51</v>
      </c>
      <c r="O32" s="110">
        <v>0.8</v>
      </c>
      <c r="P32" s="111">
        <v>0.49</v>
      </c>
      <c r="Q32" s="110">
        <v>1</v>
      </c>
      <c r="R32" s="111">
        <v>0.9</v>
      </c>
      <c r="S32" s="110">
        <v>1</v>
      </c>
      <c r="T32" s="111">
        <v>0.9</v>
      </c>
      <c r="U32" s="110">
        <v>0.78</v>
      </c>
      <c r="V32" s="111">
        <v>0.7</v>
      </c>
      <c r="W32" s="113">
        <v>0.77</v>
      </c>
      <c r="X32" s="111">
        <v>0.71</v>
      </c>
      <c r="Y32" s="110">
        <v>0.82</v>
      </c>
      <c r="Z32" s="111">
        <v>0.71</v>
      </c>
      <c r="AA32" s="110">
        <v>0.83</v>
      </c>
      <c r="AB32" s="111">
        <v>0.78</v>
      </c>
      <c r="AC32" s="110">
        <v>0.83</v>
      </c>
      <c r="AD32" s="111">
        <v>0.78</v>
      </c>
      <c r="AE32" s="110">
        <v>0.98</v>
      </c>
      <c r="AF32" s="111">
        <v>0.7</v>
      </c>
      <c r="AG32" s="110">
        <v>0.98</v>
      </c>
      <c r="AH32" s="114">
        <v>0.95</v>
      </c>
      <c r="AI32" s="224">
        <f t="shared" si="0"/>
        <v>0.8653333333333334</v>
      </c>
      <c r="AJ32" s="225">
        <f t="shared" si="0"/>
        <v>0.7406666666666666</v>
      </c>
    </row>
    <row r="33" spans="1:36" s="71" customFormat="1" ht="12">
      <c r="A33" s="187">
        <v>28</v>
      </c>
      <c r="B33" s="184" t="s">
        <v>25</v>
      </c>
      <c r="C33" s="185">
        <v>10</v>
      </c>
      <c r="D33" s="186">
        <v>10</v>
      </c>
      <c r="E33" s="110">
        <v>0.75</v>
      </c>
      <c r="F33" s="110">
        <v>0.65</v>
      </c>
      <c r="G33" s="110">
        <v>0.88</v>
      </c>
      <c r="H33" s="113">
        <v>0.75</v>
      </c>
      <c r="I33" s="110">
        <v>0.68</v>
      </c>
      <c r="J33" s="111">
        <v>0.73</v>
      </c>
      <c r="K33" s="110">
        <v>0.7</v>
      </c>
      <c r="L33" s="111">
        <v>0.63</v>
      </c>
      <c r="M33" s="110">
        <v>0.5</v>
      </c>
      <c r="N33" s="111">
        <v>0.5</v>
      </c>
      <c r="O33" s="110">
        <v>0.68</v>
      </c>
      <c r="P33" s="111">
        <v>0.55</v>
      </c>
      <c r="Q33" s="110">
        <v>0.78</v>
      </c>
      <c r="R33" s="111">
        <v>0.95</v>
      </c>
      <c r="S33" s="110">
        <v>0.88</v>
      </c>
      <c r="T33" s="111">
        <v>0.97</v>
      </c>
      <c r="U33" s="110">
        <v>0.6</v>
      </c>
      <c r="V33" s="111">
        <v>0.53</v>
      </c>
      <c r="W33" s="113">
        <v>0.73</v>
      </c>
      <c r="X33" s="111">
        <v>0.72</v>
      </c>
      <c r="Y33" s="110">
        <v>0.68</v>
      </c>
      <c r="Z33" s="111">
        <v>0.68</v>
      </c>
      <c r="AA33" s="110">
        <v>0.7</v>
      </c>
      <c r="AB33" s="111">
        <v>0.6</v>
      </c>
      <c r="AC33" s="110">
        <v>0.65</v>
      </c>
      <c r="AD33" s="111">
        <v>0.63</v>
      </c>
      <c r="AE33" s="110">
        <v>0.58</v>
      </c>
      <c r="AF33" s="111">
        <v>0.6</v>
      </c>
      <c r="AG33" s="110">
        <v>0.8</v>
      </c>
      <c r="AH33" s="114">
        <v>0.65</v>
      </c>
      <c r="AI33" s="224">
        <f t="shared" si="0"/>
        <v>0.706</v>
      </c>
      <c r="AJ33" s="225">
        <f t="shared" si="0"/>
        <v>0.676</v>
      </c>
    </row>
    <row r="34" spans="1:36" s="71" customFormat="1" ht="12">
      <c r="A34" s="187">
        <v>29</v>
      </c>
      <c r="B34" s="184" t="s">
        <v>26</v>
      </c>
      <c r="C34" s="185">
        <v>20</v>
      </c>
      <c r="D34" s="186">
        <v>20</v>
      </c>
      <c r="E34" s="110">
        <v>0.84</v>
      </c>
      <c r="F34" s="110">
        <v>0.88</v>
      </c>
      <c r="G34" s="110">
        <v>0.84</v>
      </c>
      <c r="H34" s="113">
        <v>0.88</v>
      </c>
      <c r="I34" s="110">
        <v>0.84</v>
      </c>
      <c r="J34" s="111">
        <v>0.83</v>
      </c>
      <c r="K34" s="110">
        <v>0.79</v>
      </c>
      <c r="L34" s="111">
        <v>0.85</v>
      </c>
      <c r="M34" s="110">
        <v>0.85</v>
      </c>
      <c r="N34" s="111">
        <v>0.83</v>
      </c>
      <c r="O34" s="110">
        <v>0.8</v>
      </c>
      <c r="P34" s="111">
        <v>0.84</v>
      </c>
      <c r="Q34" s="110">
        <v>0.98</v>
      </c>
      <c r="R34" s="111">
        <v>0.95</v>
      </c>
      <c r="S34" s="110">
        <v>0.98</v>
      </c>
      <c r="T34" s="111">
        <v>1</v>
      </c>
      <c r="U34" s="110">
        <v>0.88</v>
      </c>
      <c r="V34" s="111">
        <v>1</v>
      </c>
      <c r="W34" s="113">
        <v>0.81</v>
      </c>
      <c r="X34" s="111">
        <v>0.9</v>
      </c>
      <c r="Y34" s="110">
        <v>0.81</v>
      </c>
      <c r="Z34" s="111">
        <v>0.89</v>
      </c>
      <c r="AA34" s="110">
        <v>0.8</v>
      </c>
      <c r="AB34" s="111">
        <v>0.84</v>
      </c>
      <c r="AC34" s="110">
        <v>0.89</v>
      </c>
      <c r="AD34" s="111">
        <v>0.93</v>
      </c>
      <c r="AE34" s="110">
        <v>1</v>
      </c>
      <c r="AF34" s="111">
        <v>1</v>
      </c>
      <c r="AG34" s="110">
        <v>1</v>
      </c>
      <c r="AH34" s="114">
        <v>1</v>
      </c>
      <c r="AI34" s="224">
        <f t="shared" si="0"/>
        <v>0.8740000000000001</v>
      </c>
      <c r="AJ34" s="225">
        <f t="shared" si="0"/>
        <v>0.9079999999999999</v>
      </c>
    </row>
    <row r="35" spans="1:36" s="71" customFormat="1" ht="12">
      <c r="A35" s="187">
        <v>30</v>
      </c>
      <c r="B35" s="184" t="s">
        <v>27</v>
      </c>
      <c r="C35" s="185">
        <v>15</v>
      </c>
      <c r="D35" s="186">
        <v>20</v>
      </c>
      <c r="E35" s="110">
        <v>0.82</v>
      </c>
      <c r="F35" s="110">
        <v>0.93</v>
      </c>
      <c r="G35" s="110">
        <v>0.87</v>
      </c>
      <c r="H35" s="113">
        <v>0.99</v>
      </c>
      <c r="I35" s="110">
        <v>0.75</v>
      </c>
      <c r="J35" s="111">
        <v>0.89</v>
      </c>
      <c r="K35" s="110">
        <v>0.77</v>
      </c>
      <c r="L35" s="111">
        <v>0.85</v>
      </c>
      <c r="M35" s="110">
        <v>0.75</v>
      </c>
      <c r="N35" s="111">
        <v>0.86</v>
      </c>
      <c r="O35" s="110">
        <v>0.72</v>
      </c>
      <c r="P35" s="111">
        <v>0.91</v>
      </c>
      <c r="Q35" s="110">
        <v>1</v>
      </c>
      <c r="R35" s="111">
        <v>1</v>
      </c>
      <c r="S35" s="110">
        <v>1</v>
      </c>
      <c r="T35" s="111">
        <v>1</v>
      </c>
      <c r="U35" s="110">
        <v>0.88</v>
      </c>
      <c r="V35" s="111">
        <v>0.88</v>
      </c>
      <c r="W35" s="113">
        <v>0.93</v>
      </c>
      <c r="X35" s="111">
        <v>0.93</v>
      </c>
      <c r="Y35" s="110">
        <v>0.83</v>
      </c>
      <c r="Z35" s="111">
        <v>0.88</v>
      </c>
      <c r="AA35" s="110">
        <v>0.78</v>
      </c>
      <c r="AB35" s="111">
        <v>0.91</v>
      </c>
      <c r="AC35" s="110">
        <v>0.85</v>
      </c>
      <c r="AD35" s="111">
        <v>0.93</v>
      </c>
      <c r="AE35" s="110">
        <v>1</v>
      </c>
      <c r="AF35" s="111">
        <v>0.93</v>
      </c>
      <c r="AG35" s="110">
        <v>1</v>
      </c>
      <c r="AH35" s="114">
        <v>1</v>
      </c>
      <c r="AI35" s="224">
        <f t="shared" si="0"/>
        <v>0.8633333333333333</v>
      </c>
      <c r="AJ35" s="225">
        <f t="shared" si="0"/>
        <v>0.926</v>
      </c>
    </row>
    <row r="36" spans="1:36" s="71" customFormat="1" ht="12">
      <c r="A36" s="187">
        <v>31</v>
      </c>
      <c r="B36" s="184" t="s">
        <v>120</v>
      </c>
      <c r="C36" s="185"/>
      <c r="D36" s="233">
        <v>10</v>
      </c>
      <c r="E36" s="110"/>
      <c r="F36" s="193">
        <v>0.68</v>
      </c>
      <c r="G36" s="110"/>
      <c r="H36" s="228">
        <v>0.78</v>
      </c>
      <c r="I36" s="110"/>
      <c r="J36" s="194">
        <v>0.8</v>
      </c>
      <c r="K36" s="110"/>
      <c r="L36" s="194">
        <v>0.78</v>
      </c>
      <c r="M36" s="110"/>
      <c r="N36" s="194">
        <v>0.83</v>
      </c>
      <c r="O36" s="110"/>
      <c r="P36" s="194">
        <v>0.68</v>
      </c>
      <c r="Q36" s="110"/>
      <c r="R36" s="194">
        <v>1</v>
      </c>
      <c r="S36" s="110"/>
      <c r="T36" s="194">
        <v>1</v>
      </c>
      <c r="U36" s="110"/>
      <c r="V36" s="194">
        <v>0.9</v>
      </c>
      <c r="W36" s="113"/>
      <c r="X36" s="194">
        <v>0.85</v>
      </c>
      <c r="Y36" s="110"/>
      <c r="Z36" s="194">
        <v>0.78</v>
      </c>
      <c r="AA36" s="110"/>
      <c r="AB36" s="194">
        <v>0.68</v>
      </c>
      <c r="AC36" s="110"/>
      <c r="AD36" s="194">
        <v>0.68</v>
      </c>
      <c r="AE36" s="110"/>
      <c r="AF36" s="194">
        <v>0.8</v>
      </c>
      <c r="AG36" s="110"/>
      <c r="AH36" s="195">
        <v>1</v>
      </c>
      <c r="AI36" s="224"/>
      <c r="AJ36" s="225">
        <f t="shared" si="0"/>
        <v>0.8160000000000001</v>
      </c>
    </row>
    <row r="37" spans="1:36" ht="12.75" thickBot="1">
      <c r="A37" s="234">
        <v>32</v>
      </c>
      <c r="B37" s="209" t="s">
        <v>30</v>
      </c>
      <c r="C37" s="210">
        <v>15</v>
      </c>
      <c r="D37" s="197">
        <v>20</v>
      </c>
      <c r="E37" s="199">
        <v>0.92</v>
      </c>
      <c r="F37" s="199">
        <v>0.88</v>
      </c>
      <c r="G37" s="199">
        <v>0.93</v>
      </c>
      <c r="H37" s="235">
        <v>0.9</v>
      </c>
      <c r="I37" s="199">
        <v>0.98</v>
      </c>
      <c r="J37" s="200">
        <v>0.89</v>
      </c>
      <c r="K37" s="199">
        <v>0.98</v>
      </c>
      <c r="L37" s="200">
        <v>0.84</v>
      </c>
      <c r="M37" s="199">
        <v>0.97</v>
      </c>
      <c r="N37" s="200">
        <v>0.71</v>
      </c>
      <c r="O37" s="199">
        <v>0.95</v>
      </c>
      <c r="P37" s="200">
        <v>0.56</v>
      </c>
      <c r="Q37" s="199">
        <v>0.95</v>
      </c>
      <c r="R37" s="200">
        <v>1</v>
      </c>
      <c r="S37" s="199">
        <v>0.95</v>
      </c>
      <c r="T37" s="200">
        <v>0.93</v>
      </c>
      <c r="U37" s="199">
        <v>0.9</v>
      </c>
      <c r="V37" s="200">
        <v>0.75</v>
      </c>
      <c r="W37" s="235">
        <v>0.98</v>
      </c>
      <c r="X37" s="200">
        <v>0.87</v>
      </c>
      <c r="Y37" s="199">
        <v>0.95</v>
      </c>
      <c r="Z37" s="200">
        <v>0.86</v>
      </c>
      <c r="AA37" s="199">
        <v>1</v>
      </c>
      <c r="AB37" s="200">
        <v>0.9</v>
      </c>
      <c r="AC37" s="199">
        <v>1</v>
      </c>
      <c r="AD37" s="200">
        <v>0.69</v>
      </c>
      <c r="AE37" s="199">
        <v>1</v>
      </c>
      <c r="AF37" s="200">
        <v>0.94</v>
      </c>
      <c r="AG37" s="199">
        <v>1</v>
      </c>
      <c r="AH37" s="201">
        <v>1</v>
      </c>
      <c r="AI37" s="236">
        <f t="shared" si="0"/>
        <v>0.9640000000000001</v>
      </c>
      <c r="AJ37" s="237">
        <f t="shared" si="0"/>
        <v>0.8479999999999998</v>
      </c>
    </row>
    <row r="38" spans="1:36" ht="12.75" thickBot="1">
      <c r="A38" s="268" t="s">
        <v>15</v>
      </c>
      <c r="B38" s="286"/>
      <c r="C38" s="213">
        <f>SUM(C6:C37)</f>
        <v>472</v>
      </c>
      <c r="D38" s="214">
        <f>SUM(D6:D37)</f>
        <v>513</v>
      </c>
      <c r="E38" s="69">
        <f>(SUM(E6:E37))/31</f>
        <v>0.7551612903225808</v>
      </c>
      <c r="F38" s="69">
        <f>(SUM(F6:F37))/32</f>
        <v>0.7634374999999998</v>
      </c>
      <c r="G38" s="69">
        <f>(SUM(G6:G37))/31</f>
        <v>0.8138709677419355</v>
      </c>
      <c r="H38" s="69">
        <f>(SUM(H6:H37))/32</f>
        <v>0.8190624999999998</v>
      </c>
      <c r="I38" s="69">
        <f>(SUM(I6:I37))/31</f>
        <v>0.7364516129032256</v>
      </c>
      <c r="J38" s="69">
        <f>(SUM(J6:J37))/32</f>
        <v>0.7575000000000002</v>
      </c>
      <c r="K38" s="69">
        <f>(SUM(K6:K37))/31</f>
        <v>0.6738709677419353</v>
      </c>
      <c r="L38" s="69">
        <f>(SUM(L6:L37))/32</f>
        <v>0.703125</v>
      </c>
      <c r="M38" s="69">
        <f>(SUM(M6:M37))/31</f>
        <v>0.6261290322580645</v>
      </c>
      <c r="N38" s="69">
        <f>(SUM(N6:N37))/32</f>
        <v>0.6453125</v>
      </c>
      <c r="O38" s="69">
        <f>(SUM(O6:O37))/31</f>
        <v>0.6358064516129032</v>
      </c>
      <c r="P38" s="69">
        <f>(SUM(P6:P37))/32</f>
        <v>0.665625</v>
      </c>
      <c r="Q38" s="69">
        <f>(SUM(Q6:Q37))/31</f>
        <v>0.8993548387096773</v>
      </c>
      <c r="R38" s="69">
        <f>(SUM(R6:R37))/32</f>
        <v>0.9375</v>
      </c>
      <c r="S38" s="69">
        <f>(SUM(S6:S37))/31</f>
        <v>0.9370967741935482</v>
      </c>
      <c r="T38" s="69">
        <f>(SUM(T6:T37))/32</f>
        <v>0.9431249999999999</v>
      </c>
      <c r="U38" s="69">
        <f>(SUM(U6:U37))/31</f>
        <v>0.7383870967741936</v>
      </c>
      <c r="V38" s="69">
        <f>(SUM(V6:V37))/32</f>
        <v>0.7584375</v>
      </c>
      <c r="W38" s="238">
        <f>(SUM(W6:W37))/31</f>
        <v>0.7499999999999999</v>
      </c>
      <c r="X38" s="69">
        <f>(SUM(X6:X37))/32</f>
        <v>0.7725</v>
      </c>
      <c r="Y38" s="69">
        <f>(SUM(Y6:Y37))/31</f>
        <v>0.7222580645161291</v>
      </c>
      <c r="Z38" s="69">
        <f>(SUM(Z6:Z37))/32</f>
        <v>0.7437499999999999</v>
      </c>
      <c r="AA38" s="69">
        <f>(SUM(AA6:AA37))/31</f>
        <v>0.7312903225806452</v>
      </c>
      <c r="AB38" s="69">
        <f>(SUM(AB6:AB37))/32</f>
        <v>0.7425</v>
      </c>
      <c r="AC38" s="69">
        <f>(SUM(AC6:AC37))/31</f>
        <v>0.7399999999999998</v>
      </c>
      <c r="AD38" s="69">
        <f>(SUM(AD6:AD37))/32</f>
        <v>0.726875</v>
      </c>
      <c r="AE38" s="69">
        <f>(SUM(AE6:AE37))/31</f>
        <v>0.8435483870967743</v>
      </c>
      <c r="AF38" s="69">
        <f>(SUM(AF6:AF37))/32</f>
        <v>0.8362499999999999</v>
      </c>
      <c r="AG38" s="69">
        <f>(SUM(AG6:AG37))/31</f>
        <v>0.9400000000000002</v>
      </c>
      <c r="AH38" s="69">
        <f>(SUM(AH6:AH37))/32</f>
        <v>0.9443749999999999</v>
      </c>
      <c r="AI38" s="69">
        <f>(SUM(AI6:AI37))/31</f>
        <v>0.769548387096774</v>
      </c>
      <c r="AJ38" s="216">
        <f>(SUM(AJ6:AJ37))/32</f>
        <v>0.7839583333333333</v>
      </c>
    </row>
    <row r="41" spans="1:34" ht="15.75">
      <c r="A41" s="165" t="s">
        <v>18</v>
      </c>
      <c r="AA41" s="165"/>
      <c r="AB41" s="165"/>
      <c r="AC41" s="239"/>
      <c r="AD41" s="239"/>
      <c r="AE41" s="239"/>
      <c r="AF41" s="239"/>
      <c r="AG41" s="239"/>
      <c r="AH41" s="239"/>
    </row>
  </sheetData>
  <mergeCells count="22">
    <mergeCell ref="I4:J4"/>
    <mergeCell ref="K4:L4"/>
    <mergeCell ref="Q4:R4"/>
    <mergeCell ref="S4:T4"/>
    <mergeCell ref="A1:AJ1"/>
    <mergeCell ref="A3:A5"/>
    <mergeCell ref="B3:B5"/>
    <mergeCell ref="C3:D4"/>
    <mergeCell ref="E3:AH3"/>
    <mergeCell ref="AI3:AJ4"/>
    <mergeCell ref="E4:F4"/>
    <mergeCell ref="G4:H4"/>
    <mergeCell ref="AC4:AD4"/>
    <mergeCell ref="AE4:AF4"/>
    <mergeCell ref="AG4:AH4"/>
    <mergeCell ref="A38:B38"/>
    <mergeCell ref="U4:V4"/>
    <mergeCell ref="W4:X4"/>
    <mergeCell ref="Y4:Z4"/>
    <mergeCell ref="AA4:AB4"/>
    <mergeCell ref="M4:N4"/>
    <mergeCell ref="O4:P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22">
      <selection activeCell="F53" sqref="F53"/>
    </sheetView>
  </sheetViews>
  <sheetFormatPr defaultColWidth="9.00390625" defaultRowHeight="12.75"/>
  <cols>
    <col min="2" max="2" width="35.75390625" style="0" customWidth="1"/>
  </cols>
  <sheetData>
    <row r="1" spans="1:7" ht="14.25">
      <c r="A1" s="1" t="s">
        <v>35</v>
      </c>
      <c r="B1" s="1"/>
      <c r="C1" s="2"/>
      <c r="D1" s="2"/>
      <c r="E1" s="2"/>
      <c r="F1" s="2"/>
      <c r="G1" s="2"/>
    </row>
    <row r="2" spans="1:7" ht="14.25">
      <c r="A2" s="1" t="s">
        <v>36</v>
      </c>
      <c r="B2" s="1"/>
      <c r="C2" s="2"/>
      <c r="D2" s="2"/>
      <c r="E2" s="2"/>
      <c r="F2" s="2"/>
      <c r="G2" s="2"/>
    </row>
    <row r="3" spans="1:7" ht="14.25">
      <c r="A3" s="2"/>
      <c r="B3" s="1" t="s">
        <v>37</v>
      </c>
      <c r="C3" s="2"/>
      <c r="D3" s="2"/>
      <c r="E3" s="2"/>
      <c r="F3" s="2"/>
      <c r="G3" s="2"/>
    </row>
    <row r="4" spans="1:7" ht="14.25">
      <c r="A4" s="2"/>
      <c r="B4" s="1"/>
      <c r="C4" s="2"/>
      <c r="D4" s="2"/>
      <c r="E4" s="2"/>
      <c r="F4" s="2"/>
      <c r="G4" s="2"/>
    </row>
    <row r="5" spans="1:7" ht="15" thickBot="1">
      <c r="A5" s="2"/>
      <c r="B5" s="1"/>
      <c r="C5" s="2"/>
      <c r="D5" s="2"/>
      <c r="E5" s="2"/>
      <c r="F5" s="2"/>
      <c r="G5" s="2"/>
    </row>
    <row r="6" spans="1:7" ht="42" customHeight="1">
      <c r="A6" s="301" t="s">
        <v>31</v>
      </c>
      <c r="B6" s="306" t="s">
        <v>0</v>
      </c>
      <c r="C6" s="308" t="s">
        <v>47</v>
      </c>
      <c r="D6" s="304" t="s">
        <v>33</v>
      </c>
      <c r="E6" s="305"/>
      <c r="F6" s="305"/>
      <c r="G6" s="301" t="s">
        <v>15</v>
      </c>
    </row>
    <row r="7" spans="1:7" ht="68.25" thickBot="1">
      <c r="A7" s="302"/>
      <c r="B7" s="307"/>
      <c r="C7" s="309"/>
      <c r="D7" s="3" t="s">
        <v>48</v>
      </c>
      <c r="E7" s="3" t="s">
        <v>49</v>
      </c>
      <c r="F7" s="4" t="s">
        <v>17</v>
      </c>
      <c r="G7" s="303"/>
    </row>
    <row r="8" spans="1:7" ht="12.75">
      <c r="A8" s="5">
        <v>1</v>
      </c>
      <c r="B8" s="6" t="s">
        <v>1</v>
      </c>
      <c r="C8" s="7">
        <v>10</v>
      </c>
      <c r="D8" s="8">
        <v>0.43</v>
      </c>
      <c r="E8" s="9">
        <v>0.4</v>
      </c>
      <c r="F8" s="10">
        <v>0.43</v>
      </c>
      <c r="G8" s="11">
        <v>0.42</v>
      </c>
    </row>
    <row r="9" spans="1:7" ht="12.75">
      <c r="A9" s="12">
        <v>2</v>
      </c>
      <c r="B9" s="13" t="s">
        <v>2</v>
      </c>
      <c r="C9" s="14">
        <v>25</v>
      </c>
      <c r="D9" s="15">
        <v>0.92</v>
      </c>
      <c r="E9" s="16">
        <v>0.78</v>
      </c>
      <c r="F9" s="17">
        <v>0.85</v>
      </c>
      <c r="G9" s="18">
        <v>0.85</v>
      </c>
    </row>
    <row r="10" spans="1:7" ht="12.75">
      <c r="A10" s="19">
        <v>3</v>
      </c>
      <c r="B10" s="20" t="s">
        <v>3</v>
      </c>
      <c r="C10" s="21">
        <v>6</v>
      </c>
      <c r="D10" s="22">
        <v>0.63</v>
      </c>
      <c r="E10" s="23">
        <v>0.75</v>
      </c>
      <c r="F10" s="24">
        <v>0.42</v>
      </c>
      <c r="G10" s="18">
        <v>0.6</v>
      </c>
    </row>
    <row r="11" spans="1:7" ht="12.75">
      <c r="A11" s="25">
        <v>4</v>
      </c>
      <c r="B11" s="13" t="s">
        <v>4</v>
      </c>
      <c r="C11" s="14">
        <v>20</v>
      </c>
      <c r="D11" s="15">
        <v>0.85</v>
      </c>
      <c r="E11" s="16">
        <v>0.85</v>
      </c>
      <c r="F11" s="17">
        <v>0.48</v>
      </c>
      <c r="G11" s="18">
        <v>0.7266666666666667</v>
      </c>
    </row>
    <row r="12" spans="1:7" ht="12.75">
      <c r="A12" s="19">
        <v>5</v>
      </c>
      <c r="B12" s="13" t="s">
        <v>38</v>
      </c>
      <c r="C12" s="14">
        <v>10</v>
      </c>
      <c r="D12" s="15">
        <v>0.95</v>
      </c>
      <c r="E12" s="16">
        <v>0.9</v>
      </c>
      <c r="F12" s="17">
        <v>0.8</v>
      </c>
      <c r="G12" s="18">
        <v>0.8833333333333334</v>
      </c>
    </row>
    <row r="13" spans="1:7" ht="12.75">
      <c r="A13" s="25">
        <v>6</v>
      </c>
      <c r="B13" s="13" t="s">
        <v>5</v>
      </c>
      <c r="C13" s="14">
        <v>10</v>
      </c>
      <c r="D13" s="15">
        <v>0.73</v>
      </c>
      <c r="E13" s="16">
        <v>0.78</v>
      </c>
      <c r="F13" s="17">
        <v>0.93</v>
      </c>
      <c r="G13" s="18">
        <v>0.8133333333333334</v>
      </c>
    </row>
    <row r="14" spans="1:7" ht="12.75">
      <c r="A14" s="19">
        <v>7</v>
      </c>
      <c r="B14" s="26" t="s">
        <v>6</v>
      </c>
      <c r="C14" s="27">
        <v>10</v>
      </c>
      <c r="D14" s="28">
        <v>1</v>
      </c>
      <c r="E14" s="29">
        <v>1</v>
      </c>
      <c r="F14" s="30">
        <v>0.95</v>
      </c>
      <c r="G14" s="18">
        <v>0.9833333333333334</v>
      </c>
    </row>
    <row r="15" spans="1:7" ht="12.75">
      <c r="A15" s="25">
        <v>8</v>
      </c>
      <c r="B15" s="13" t="s">
        <v>7</v>
      </c>
      <c r="C15" s="14">
        <v>20</v>
      </c>
      <c r="D15" s="15">
        <v>0.74</v>
      </c>
      <c r="E15" s="16">
        <v>0.71</v>
      </c>
      <c r="F15" s="17">
        <v>0.41</v>
      </c>
      <c r="G15" s="18">
        <v>0.62</v>
      </c>
    </row>
    <row r="16" spans="1:7" ht="12.75">
      <c r="A16" s="19">
        <v>9</v>
      </c>
      <c r="B16" s="20" t="s">
        <v>8</v>
      </c>
      <c r="C16" s="21">
        <v>18</v>
      </c>
      <c r="D16" s="22">
        <v>0.74</v>
      </c>
      <c r="E16" s="23">
        <v>0.82</v>
      </c>
      <c r="F16" s="24">
        <v>0.71</v>
      </c>
      <c r="G16" s="18">
        <v>0.7566666666666665</v>
      </c>
    </row>
    <row r="17" spans="1:7" ht="12.75">
      <c r="A17" s="25">
        <v>10</v>
      </c>
      <c r="B17" s="20" t="s">
        <v>39</v>
      </c>
      <c r="C17" s="21">
        <v>10</v>
      </c>
      <c r="D17" s="22">
        <v>0.85</v>
      </c>
      <c r="E17" s="23">
        <v>0.78</v>
      </c>
      <c r="F17" s="24">
        <v>0.85</v>
      </c>
      <c r="G17" s="18">
        <v>0.8266666666666667</v>
      </c>
    </row>
    <row r="18" spans="1:7" ht="12.75">
      <c r="A18" s="19">
        <v>11</v>
      </c>
      <c r="B18" s="13" t="s">
        <v>9</v>
      </c>
      <c r="C18" s="14">
        <v>8</v>
      </c>
      <c r="D18" s="15">
        <v>0.84</v>
      </c>
      <c r="E18" s="16">
        <v>0.69</v>
      </c>
      <c r="F18" s="17">
        <v>0.78</v>
      </c>
      <c r="G18" s="18">
        <v>0.77</v>
      </c>
    </row>
    <row r="19" spans="1:7" ht="12.75">
      <c r="A19" s="25">
        <v>12</v>
      </c>
      <c r="B19" s="13" t="s">
        <v>10</v>
      </c>
      <c r="C19" s="14">
        <v>10</v>
      </c>
      <c r="D19" s="15">
        <v>0.93</v>
      </c>
      <c r="E19" s="16">
        <v>0.88</v>
      </c>
      <c r="F19" s="17">
        <v>0.85</v>
      </c>
      <c r="G19" s="18">
        <v>0.8866666666666667</v>
      </c>
    </row>
    <row r="20" spans="1:7" ht="12.75">
      <c r="A20" s="19">
        <v>13</v>
      </c>
      <c r="B20" s="13" t="s">
        <v>19</v>
      </c>
      <c r="C20" s="14">
        <v>49</v>
      </c>
      <c r="D20" s="15">
        <v>0.88</v>
      </c>
      <c r="E20" s="16">
        <v>0.87</v>
      </c>
      <c r="F20" s="17">
        <v>0.88</v>
      </c>
      <c r="G20" s="18">
        <v>0.8766666666666666</v>
      </c>
    </row>
    <row r="21" spans="1:7" ht="12.75">
      <c r="A21" s="25">
        <v>14</v>
      </c>
      <c r="B21" s="13" t="s">
        <v>11</v>
      </c>
      <c r="C21" s="14">
        <v>9</v>
      </c>
      <c r="D21" s="15">
        <v>0.53</v>
      </c>
      <c r="E21" s="16">
        <v>0.69</v>
      </c>
      <c r="F21" s="17">
        <v>0.75</v>
      </c>
      <c r="G21" s="18">
        <v>0.6566666666666666</v>
      </c>
    </row>
    <row r="22" spans="1:7" ht="12.75">
      <c r="A22" s="19">
        <v>15</v>
      </c>
      <c r="B22" s="13" t="s">
        <v>12</v>
      </c>
      <c r="C22" s="14">
        <v>20</v>
      </c>
      <c r="D22" s="15">
        <v>0.65</v>
      </c>
      <c r="E22" s="16">
        <v>0.55</v>
      </c>
      <c r="F22" s="17">
        <v>0.58</v>
      </c>
      <c r="G22" s="18">
        <v>0.5933333333333333</v>
      </c>
    </row>
    <row r="23" spans="1:7" ht="12.75">
      <c r="A23" s="25">
        <v>16</v>
      </c>
      <c r="B23" s="13" t="s">
        <v>16</v>
      </c>
      <c r="C23" s="14">
        <v>10</v>
      </c>
      <c r="D23" s="15">
        <v>0.85</v>
      </c>
      <c r="E23" s="16">
        <v>0.98</v>
      </c>
      <c r="F23" s="17">
        <v>0.8</v>
      </c>
      <c r="G23" s="18">
        <v>0.8766666666666666</v>
      </c>
    </row>
    <row r="24" spans="1:7" ht="12.75">
      <c r="A24" s="19">
        <v>17</v>
      </c>
      <c r="B24" s="13" t="s">
        <v>50</v>
      </c>
      <c r="C24" s="14">
        <v>10</v>
      </c>
      <c r="D24" s="15">
        <v>0.9</v>
      </c>
      <c r="E24" s="16">
        <v>0.78</v>
      </c>
      <c r="F24" s="17">
        <v>0.65</v>
      </c>
      <c r="G24" s="18">
        <v>0.7766666666666667</v>
      </c>
    </row>
    <row r="25" spans="1:7" ht="12.75">
      <c r="A25" s="25">
        <v>18</v>
      </c>
      <c r="B25" s="13" t="s">
        <v>13</v>
      </c>
      <c r="C25" s="14"/>
      <c r="D25" s="15"/>
      <c r="E25" s="16"/>
      <c r="F25" s="17"/>
      <c r="G25" s="18"/>
    </row>
    <row r="26" spans="1:7" ht="12.75">
      <c r="A26" s="19">
        <v>19</v>
      </c>
      <c r="B26" s="13" t="s">
        <v>32</v>
      </c>
      <c r="C26" s="14"/>
      <c r="D26" s="15"/>
      <c r="E26" s="16"/>
      <c r="F26" s="17"/>
      <c r="G26" s="18"/>
    </row>
    <row r="27" spans="1:7" ht="12.75">
      <c r="A27" s="25">
        <v>20</v>
      </c>
      <c r="B27" s="13" t="s">
        <v>14</v>
      </c>
      <c r="C27" s="14">
        <v>18</v>
      </c>
      <c r="D27" s="15">
        <v>0.75</v>
      </c>
      <c r="E27" s="16">
        <v>0.81</v>
      </c>
      <c r="F27" s="17">
        <v>0.58</v>
      </c>
      <c r="G27" s="18">
        <v>0.7133333333333334</v>
      </c>
    </row>
    <row r="28" spans="1:7" ht="12.75">
      <c r="A28" s="19">
        <v>21</v>
      </c>
      <c r="B28" s="13" t="s">
        <v>40</v>
      </c>
      <c r="C28" s="14">
        <v>4</v>
      </c>
      <c r="D28" s="15">
        <v>0.88</v>
      </c>
      <c r="E28" s="16">
        <v>0.81</v>
      </c>
      <c r="F28" s="17">
        <v>0.81</v>
      </c>
      <c r="G28" s="18">
        <v>0.8333333333333334</v>
      </c>
    </row>
    <row r="29" spans="1:7" ht="12.75">
      <c r="A29" s="25">
        <v>22</v>
      </c>
      <c r="B29" s="13" t="s">
        <v>20</v>
      </c>
      <c r="C29" s="14">
        <v>15</v>
      </c>
      <c r="D29" s="15">
        <v>0.63</v>
      </c>
      <c r="E29" s="16">
        <v>0.7</v>
      </c>
      <c r="F29" s="17">
        <v>0.5</v>
      </c>
      <c r="G29" s="18">
        <v>0.61</v>
      </c>
    </row>
    <row r="30" spans="1:7" ht="12.75">
      <c r="A30" s="19">
        <v>23</v>
      </c>
      <c r="B30" s="13" t="s">
        <v>21</v>
      </c>
      <c r="C30" s="14">
        <v>15</v>
      </c>
      <c r="D30" s="15">
        <v>0.77</v>
      </c>
      <c r="E30" s="16">
        <v>0.73</v>
      </c>
      <c r="F30" s="17">
        <v>0.57</v>
      </c>
      <c r="G30" s="18">
        <v>0.69</v>
      </c>
    </row>
    <row r="31" spans="1:7" ht="12.75">
      <c r="A31" s="25">
        <v>24</v>
      </c>
      <c r="B31" s="13" t="s">
        <v>41</v>
      </c>
      <c r="C31" s="14">
        <v>10</v>
      </c>
      <c r="D31" s="15">
        <v>0.8</v>
      </c>
      <c r="E31" s="16">
        <v>0.73</v>
      </c>
      <c r="F31" s="17">
        <v>0.65</v>
      </c>
      <c r="G31" s="18">
        <v>0.7266666666666666</v>
      </c>
    </row>
    <row r="32" spans="1:7" ht="12.75">
      <c r="A32" s="19">
        <v>25</v>
      </c>
      <c r="B32" s="13" t="s">
        <v>22</v>
      </c>
      <c r="C32" s="31">
        <v>12</v>
      </c>
      <c r="D32" s="32">
        <v>0.63</v>
      </c>
      <c r="E32" s="33">
        <v>0.67</v>
      </c>
      <c r="F32" s="34">
        <v>0.48</v>
      </c>
      <c r="G32" s="18">
        <v>0.5933333333333333</v>
      </c>
    </row>
    <row r="33" spans="1:7" ht="12.75">
      <c r="A33" s="25">
        <v>26</v>
      </c>
      <c r="B33" s="20" t="s">
        <v>42</v>
      </c>
      <c r="C33" s="35">
        <v>5</v>
      </c>
      <c r="D33" s="36">
        <v>0.85</v>
      </c>
      <c r="E33" s="37">
        <v>0.9</v>
      </c>
      <c r="F33" s="38">
        <v>0.6</v>
      </c>
      <c r="G33" s="18">
        <v>0.7833333333333333</v>
      </c>
    </row>
    <row r="34" spans="1:7" ht="12.75">
      <c r="A34" s="19">
        <v>27</v>
      </c>
      <c r="B34" s="20" t="s">
        <v>23</v>
      </c>
      <c r="C34" s="21">
        <v>28</v>
      </c>
      <c r="D34" s="22">
        <v>0.91</v>
      </c>
      <c r="E34" s="23">
        <v>0.9</v>
      </c>
      <c r="F34" s="24">
        <v>0.82</v>
      </c>
      <c r="G34" s="18">
        <v>0.8766666666666666</v>
      </c>
    </row>
    <row r="35" spans="1:7" ht="12.75">
      <c r="A35" s="25">
        <v>28</v>
      </c>
      <c r="B35" s="13" t="s">
        <v>24</v>
      </c>
      <c r="C35" s="14">
        <v>27</v>
      </c>
      <c r="D35" s="15">
        <v>0.87</v>
      </c>
      <c r="E35" s="16">
        <v>0.87</v>
      </c>
      <c r="F35" s="17">
        <v>0.77</v>
      </c>
      <c r="G35" s="18">
        <v>0.8366666666666668</v>
      </c>
    </row>
    <row r="36" spans="1:7" ht="12.75">
      <c r="A36" s="19">
        <v>29</v>
      </c>
      <c r="B36" s="13" t="s">
        <v>25</v>
      </c>
      <c r="C36" s="14">
        <v>27</v>
      </c>
      <c r="D36" s="15">
        <v>0.92</v>
      </c>
      <c r="E36" s="16">
        <v>0.93</v>
      </c>
      <c r="F36" s="17">
        <v>0.97</v>
      </c>
      <c r="G36" s="18">
        <v>0.94</v>
      </c>
    </row>
    <row r="37" spans="1:7" ht="12.75">
      <c r="A37" s="25">
        <v>30</v>
      </c>
      <c r="B37" s="13" t="s">
        <v>26</v>
      </c>
      <c r="C37" s="14">
        <v>22</v>
      </c>
      <c r="D37" s="15">
        <v>0.91</v>
      </c>
      <c r="E37" s="16">
        <v>0.95</v>
      </c>
      <c r="F37" s="17">
        <v>0.99</v>
      </c>
      <c r="G37" s="18">
        <v>0.95</v>
      </c>
    </row>
    <row r="38" spans="1:7" ht="12.75">
      <c r="A38" s="19">
        <v>31</v>
      </c>
      <c r="B38" s="13" t="s">
        <v>44</v>
      </c>
      <c r="C38" s="14">
        <v>11</v>
      </c>
      <c r="D38" s="15">
        <v>0.91</v>
      </c>
      <c r="E38" s="16">
        <v>0.89</v>
      </c>
      <c r="F38" s="17">
        <v>0.91</v>
      </c>
      <c r="G38" s="18">
        <v>0.9033333333333333</v>
      </c>
    </row>
    <row r="39" spans="1:7" ht="12.75">
      <c r="A39" s="25">
        <v>32</v>
      </c>
      <c r="B39" s="13" t="s">
        <v>27</v>
      </c>
      <c r="C39" s="14">
        <v>22</v>
      </c>
      <c r="D39" s="15">
        <v>0.94</v>
      </c>
      <c r="E39" s="16">
        <v>0.88</v>
      </c>
      <c r="F39" s="17">
        <v>0.91</v>
      </c>
      <c r="G39" s="18">
        <v>0.91</v>
      </c>
    </row>
    <row r="40" spans="1:7" ht="12.75">
      <c r="A40" s="19">
        <v>33</v>
      </c>
      <c r="B40" s="13" t="s">
        <v>45</v>
      </c>
      <c r="C40" s="39">
        <v>10</v>
      </c>
      <c r="D40" s="40">
        <v>0.78</v>
      </c>
      <c r="E40" s="41">
        <v>0.7</v>
      </c>
      <c r="F40" s="42">
        <v>0.85</v>
      </c>
      <c r="G40" s="18">
        <v>0.7766666666666667</v>
      </c>
    </row>
    <row r="41" spans="1:7" ht="12.75">
      <c r="A41" s="25">
        <v>34</v>
      </c>
      <c r="B41" s="13" t="s">
        <v>28</v>
      </c>
      <c r="C41" s="39">
        <v>2</v>
      </c>
      <c r="D41" s="40">
        <v>1</v>
      </c>
      <c r="E41" s="41">
        <v>1</v>
      </c>
      <c r="F41" s="42">
        <v>0.25</v>
      </c>
      <c r="G41" s="18">
        <v>0.75</v>
      </c>
    </row>
    <row r="42" spans="1:7" ht="12.75">
      <c r="A42" s="19">
        <v>35</v>
      </c>
      <c r="B42" s="13" t="s">
        <v>46</v>
      </c>
      <c r="C42" s="39">
        <v>2</v>
      </c>
      <c r="D42" s="40">
        <v>0.63</v>
      </c>
      <c r="E42" s="41">
        <v>0.63</v>
      </c>
      <c r="F42" s="42">
        <v>0.5</v>
      </c>
      <c r="G42" s="18">
        <v>0.5866666666666666</v>
      </c>
    </row>
    <row r="43" spans="1:7" ht="12.75">
      <c r="A43" s="25">
        <v>36</v>
      </c>
      <c r="B43" s="13" t="s">
        <v>29</v>
      </c>
      <c r="C43" s="39">
        <v>5</v>
      </c>
      <c r="D43" s="40">
        <v>1</v>
      </c>
      <c r="E43" s="41">
        <v>1</v>
      </c>
      <c r="F43" s="42">
        <v>1</v>
      </c>
      <c r="G43" s="18">
        <v>1</v>
      </c>
    </row>
    <row r="44" spans="1:7" ht="12.75">
      <c r="A44" s="19">
        <v>37</v>
      </c>
      <c r="B44" s="26" t="s">
        <v>30</v>
      </c>
      <c r="C44" s="39"/>
      <c r="D44" s="40"/>
      <c r="E44" s="41"/>
      <c r="F44" s="42"/>
      <c r="G44" s="18"/>
    </row>
    <row r="45" spans="1:7" ht="13.5" thickBot="1">
      <c r="A45" s="43">
        <v>38</v>
      </c>
      <c r="B45" s="26" t="s">
        <v>43</v>
      </c>
      <c r="C45" s="39">
        <v>9</v>
      </c>
      <c r="D45" s="40">
        <v>0.83</v>
      </c>
      <c r="E45" s="41">
        <v>0.81</v>
      </c>
      <c r="F45" s="42">
        <v>0.33</v>
      </c>
      <c r="G45" s="44">
        <v>0.6566666666666667</v>
      </c>
    </row>
    <row r="46" spans="1:7" ht="13.5" thickBot="1">
      <c r="A46" s="299" t="s">
        <v>34</v>
      </c>
      <c r="B46" s="300"/>
      <c r="C46" s="45">
        <v>499</v>
      </c>
      <c r="D46" s="46">
        <v>0.8122857142857145</v>
      </c>
      <c r="E46" s="46">
        <v>0.8034285714285714</v>
      </c>
      <c r="F46" s="46">
        <v>0.7031428571428572</v>
      </c>
      <c r="G46" s="47">
        <v>0.7729523809523812</v>
      </c>
    </row>
    <row r="47" spans="1:7" ht="12.75">
      <c r="A47" s="48"/>
      <c r="B47" s="48"/>
      <c r="C47" s="48"/>
      <c r="D47" s="48"/>
      <c r="E47" s="48"/>
      <c r="F47" s="48"/>
      <c r="G47" s="48"/>
    </row>
    <row r="48" spans="1:7" ht="12.75">
      <c r="A48" s="298" t="s">
        <v>51</v>
      </c>
      <c r="B48" s="298"/>
      <c r="C48" s="298"/>
      <c r="D48" s="298"/>
      <c r="E48" s="298"/>
      <c r="F48" s="298"/>
      <c r="G48" s="298"/>
    </row>
    <row r="49" spans="1:7" ht="12.75">
      <c r="A49" s="298" t="s">
        <v>52</v>
      </c>
      <c r="B49" s="298"/>
      <c r="C49" s="298"/>
      <c r="D49" s="298"/>
      <c r="E49" s="298"/>
      <c r="F49" s="298"/>
      <c r="G49" s="298"/>
    </row>
    <row r="50" spans="1:7" ht="12.75">
      <c r="A50" s="48"/>
      <c r="B50" s="48"/>
      <c r="C50" s="48"/>
      <c r="D50" s="48"/>
      <c r="E50" s="48"/>
      <c r="F50" s="48"/>
      <c r="G50" s="48"/>
    </row>
    <row r="51" spans="1:7" ht="12.75">
      <c r="A51" s="48"/>
      <c r="B51" s="48"/>
      <c r="C51" s="48"/>
      <c r="D51" s="48"/>
      <c r="E51" s="48"/>
      <c r="F51" s="48"/>
      <c r="G51" s="48"/>
    </row>
    <row r="52" spans="1:7" ht="12.75">
      <c r="A52" s="48"/>
      <c r="B52" s="48"/>
      <c r="C52" s="48"/>
      <c r="D52" s="48"/>
      <c r="E52" s="48"/>
      <c r="F52" s="48"/>
      <c r="G52" s="48"/>
    </row>
    <row r="53" spans="1:7" ht="14.25">
      <c r="A53" s="1" t="s">
        <v>18</v>
      </c>
      <c r="B53" s="2"/>
      <c r="C53" s="2"/>
      <c r="D53" s="2"/>
      <c r="E53" s="2"/>
      <c r="F53" s="1"/>
      <c r="G53" s="2"/>
    </row>
  </sheetData>
  <mergeCells count="8">
    <mergeCell ref="A48:G48"/>
    <mergeCell ref="A49:G49"/>
    <mergeCell ref="A46:B46"/>
    <mergeCell ref="A6:A7"/>
    <mergeCell ref="G6:G7"/>
    <mergeCell ref="D6:F6"/>
    <mergeCell ref="B6:B7"/>
    <mergeCell ref="C6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BAG</cp:lastModifiedBy>
  <dcterms:created xsi:type="dcterms:W3CDTF">2010-12-20T13:47:59Z</dcterms:created>
  <dcterms:modified xsi:type="dcterms:W3CDTF">2010-12-20T13:58:41Z</dcterms:modified>
  <cp:category/>
  <cp:version/>
  <cp:contentType/>
  <cp:contentStatus/>
</cp:coreProperties>
</file>